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MSFAC\MSFAC18\BOR forms and instructions\Forms from Dept\"/>
    </mc:Choice>
  </mc:AlternateContent>
  <bookViews>
    <workbookView xWindow="0" yWindow="0" windowWidth="28800" windowHeight="12435" tabRatio="524"/>
  </bookViews>
  <sheets>
    <sheet name="Mandatory Fee Request Form" sheetId="1" r:id="rId1"/>
    <sheet name="Financial Data (FD)" sheetId="3" r:id="rId2"/>
    <sheet name="Detail of Revenue (DOR)" sheetId="2"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_INDEX_SHEET___ASAP_Utilities">#REF!</definedName>
    <definedName name="__DEP1">#REF!</definedName>
    <definedName name="__DEP2">#REF!</definedName>
    <definedName name="_ARCHTAX">#N/A</definedName>
    <definedName name="_ARCHTAX_E21">#N/A</definedName>
    <definedName name="_CONTINGENCY">#N/A</definedName>
    <definedName name="_DEP1">#REF!</definedName>
    <definedName name="_DEP2">#REF!</definedName>
    <definedName name="_Fill" hidden="1">#REF!</definedName>
    <definedName name="_I40">#REF!</definedName>
    <definedName name="_Key1" hidden="1">'[1]Moved to new Cxxxx projects'!#REF!</definedName>
    <definedName name="_Key2" hidden="1">#REF!</definedName>
    <definedName name="_Order1" hidden="1">0</definedName>
    <definedName name="_Order2" hidden="1">255</definedName>
    <definedName name="_Parse_In" hidden="1">#REF!</definedName>
    <definedName name="_Sort" hidden="1">#REF!</definedName>
    <definedName name="AM">'[2]Worksheet Table'!$B$2:$B$9</definedName>
    <definedName name="aptfal">'[3]Rent Rev'!#REF!</definedName>
    <definedName name="aptsum">'[3]Rent Rev'!#REF!</definedName>
    <definedName name="Area">'[2]Worksheet Table'!$C$2:$C$7</definedName>
    <definedName name="AS2DocOpenMode" hidden="1">"AS2DocumentEdit"</definedName>
    <definedName name="ASD">#REF!</definedName>
    <definedName name="Auxiliary_SRECNA_Page_1">#REF!</definedName>
    <definedName name="Auxiliary_SRECNA_Page_2">#REF!</definedName>
    <definedName name="B_PROJECTS">#REF!</definedName>
    <definedName name="BldType">'[2]Worksheet Table'!$D$2:$D$5</definedName>
    <definedName name="C_PROJECTS">#REF!</definedName>
    <definedName name="cablecost">#N/A</definedName>
    <definedName name="cash">#REF!</definedName>
    <definedName name="Cash_Flows_Condensed_2002">#REF!</definedName>
    <definedName name="CAUXEXP">[4]COMB06!$L$649:$L$649</definedName>
    <definedName name="Change_Salaries_Benefits">#REF!</definedName>
    <definedName name="Change_State_Appropriations">#REF!</definedName>
    <definedName name="Change_Total_Assets">#REF!</definedName>
    <definedName name="Change_Total_Liabilities">#REF!</definedName>
    <definedName name="Change_Utilities">#REF!</definedName>
    <definedName name="CLASS_16001">#REF!</definedName>
    <definedName name="CLASS_16002">#REF!</definedName>
    <definedName name="CLASS_64001">#REF!</definedName>
    <definedName name="computer">#REF!</definedName>
    <definedName name="contingency">#REF!</definedName>
    <definedName name="Cumulative_Effect_Change_Accounting_Principle">#REF!</definedName>
    <definedName name="D_PROJECTS">#REF!</definedName>
    <definedName name="data2">#REF!</definedName>
    <definedName name="ddd">#REF!</definedName>
    <definedName name="depname">[5]Title!$A$15</definedName>
    <definedName name="depr">#REF!</definedName>
    <definedName name="DetailsByYear">#REF!</definedName>
    <definedName name="E_PROJECTS">#REF!</definedName>
    <definedName name="EGRestricted06">'[6]06'!#REF!</definedName>
    <definedName name="equip">#REF!</definedName>
    <definedName name="ExpDirect">#REF!</definedName>
    <definedName name="F_PROJECTS">#REF!</definedName>
    <definedName name="fee">#REF!</definedName>
    <definedName name="Final_Merge">#REF!</definedName>
    <definedName name="Final_Merge_Dec_2005">#REF!</definedName>
    <definedName name="Final_Merge_Feb">#REF!</definedName>
    <definedName name="Final_Merge_Feb_2006">#REF!</definedName>
    <definedName name="Final_Merge_January">#REF!</definedName>
    <definedName name="Final_Merge_June">#REF!</definedName>
    <definedName name="Final_Merge_May_2006">#REF!</definedName>
    <definedName name="Final_Merge_Sept">[7]Final_Merge_Sept!$A$1:$D$195</definedName>
    <definedName name="FinalMerge">#REF!</definedName>
    <definedName name="FinalMerge_March">#REF!</definedName>
    <definedName name="FinalMerge_Nov_2005">#REF!</definedName>
    <definedName name="FinalMerge_Oct_2005">#REF!</definedName>
    <definedName name="FinalMergeApril">#REF!</definedName>
    <definedName name="FinalMergeMay">#REF!</definedName>
    <definedName name="FinalMergeSEPT">#REF!</definedName>
    <definedName name="financials">#REF!</definedName>
    <definedName name="Footnote_14_Nat_vs_Func_Page_1">#REF!</definedName>
    <definedName name="Footnote_14_Nat_vs_Func_Page_2">#REF!</definedName>
    <definedName name="Footnote_2a_Categorization_of_Cash">#REF!</definedName>
    <definedName name="Footnote_2b_Categorization_of_Investments">#REF!</definedName>
    <definedName name="Footnote_3_Accounts_Receivable">#REF!</definedName>
    <definedName name="Footnote_4_Inventories">#REF!</definedName>
    <definedName name="Footnote_6_Capital_Assets_Disclosure">#REF!</definedName>
    <definedName name="Footnote_8_Long_Term_Liabilities">#REF!</definedName>
    <definedName name="Footnote_9_Lease_Obligations">#REF!</definedName>
    <definedName name="fringe">#REF!</definedName>
    <definedName name="fsafal">'[3]Rent Rev'!#REF!</definedName>
    <definedName name="fsasum">'[3]Rent Rev'!#REF!</definedName>
    <definedName name="FY">#REF!</definedName>
    <definedName name="G_PROJECTS">#REF!</definedName>
    <definedName name="GA_TECH">#N/A</definedName>
    <definedName name="gcfee">#REF!</definedName>
    <definedName name="gcinsurance">#REF!</definedName>
    <definedName name="gencond">#REF!</definedName>
    <definedName name="HD">'[2]Worksheet Table'!$A$2:$A$20</definedName>
    <definedName name="HIGHHOURS">#N/A</definedName>
    <definedName name="HIGHSWITCH_">#N/A</definedName>
    <definedName name="HOISTRATE">#N/A</definedName>
    <definedName name="hrs">'[8]Fac Staf FH Proj'!$K$2</definedName>
    <definedName name="inc">#REF!</definedName>
    <definedName name="July_12_Merge">#REF!</definedName>
    <definedName name="LeaseReport">#REF!</definedName>
    <definedName name="lossfactor">#N/A</definedName>
    <definedName name="LOWHOURS">#N/A</definedName>
    <definedName name="LOWSWITCH_">#N/A</definedName>
    <definedName name="Net_Assets_Condensed_2002">#REF!</definedName>
    <definedName name="NON_LAPSING_PROJECTS">#REF!</definedName>
    <definedName name="Note_7_Deferred_Revenue">#REF!</definedName>
    <definedName name="NvsASD">"V2000-11-30"</definedName>
    <definedName name="NvsAutoDrillOk">"VY"</definedName>
    <definedName name="NvsElapsedTime">0.00472199074283708</definedName>
    <definedName name="NvsEndTime">36873.7182200231</definedName>
    <definedName name="NvsInstSpec">"%"</definedName>
    <definedName name="NvsLayoutType">"M3"</definedName>
    <definedName name="NvsPanelEffdt">"V1999-07-01"</definedName>
    <definedName name="NvsPanelSetid">"VGSUFS"</definedName>
    <definedName name="NvsReqBU">"VGSUFS"</definedName>
    <definedName name="NvsReqBUOnly">"VY"</definedName>
    <definedName name="NvsTransLed">"VN"</definedName>
    <definedName name="NvsTreeASD">"V2000-07-01"</definedName>
    <definedName name="NvsValTbl.ACCOUNT">"GL_ACCOUNT_TBL"</definedName>
    <definedName name="NvsValTbl.FUND_CODE">"FUND_TBL"</definedName>
    <definedName name="NvsValTbl.PROJECT_ID">"PROJECT"</definedName>
    <definedName name="orgno">[5]Title!$C$11</definedName>
    <definedName name="Other">'[9]Billable GSFIC-GRA Accounts'!#REF!</definedName>
    <definedName name="otherinc">[10]Sheet1!$F$44</definedName>
    <definedName name="Page_1">#REF!</definedName>
    <definedName name="Page_2">#REF!</definedName>
    <definedName name="PED">#REF!</definedName>
    <definedName name="pkg">#REF!</definedName>
    <definedName name="POPULATION">#N/A</definedName>
    <definedName name="Position">'[2]Worksheet Table'!$E$2:$E$5</definedName>
    <definedName name="_xlnm.Print_Area" localSheetId="1">'Financial Data (FD)'!$A$1:$M$78</definedName>
    <definedName name="_xlnm.Print_Area" localSheetId="0">'Mandatory Fee Request Form'!$A$1:$E$57</definedName>
    <definedName name="PRINT_AREA_MI">#N/A</definedName>
    <definedName name="Print_Area_MI_1">#REF!</definedName>
    <definedName name="Print_Area_MI_5">'[11]Exp Cat'!#REF!</definedName>
    <definedName name="_xlnm.Print_Titles" localSheetId="0">'Mandatory Fee Request Form'!$1:$4</definedName>
    <definedName name="PRINT_TITLES_MI">#N/A</definedName>
    <definedName name="Print3">'[12]Summer conf 035 040'!#REF!</definedName>
    <definedName name="Printall">'[12]Summer conf 035 040'!$B$2:$O$4</definedName>
    <definedName name="PRIOR_YEAR_PROJECTS">#REF!</definedName>
    <definedName name="PROGRAM1">#N/A</definedName>
    <definedName name="PROGRAM1RSF">#N/A</definedName>
    <definedName name="PROGRAM2">#N/A</definedName>
    <definedName name="PROGRAM2RSF">#N/A</definedName>
    <definedName name="PROGRAM3">#N/A</definedName>
    <definedName name="PROGRAM3RSF">#N/A</definedName>
    <definedName name="PROGRAM4">#N/A</definedName>
    <definedName name="PROGRAM4RSF">#N/A</definedName>
    <definedName name="program5">#N/A</definedName>
    <definedName name="program5rsf">#N/A</definedName>
    <definedName name="proj">#REF!</definedName>
    <definedName name="psdata">#REF!</definedName>
    <definedName name="pstotal">#REF!</definedName>
    <definedName name="pvtModificationAllocation">[13]shtPivot!$C$1:$D$30</definedName>
    <definedName name="pvtSubProposal">#REF!</definedName>
    <definedName name="pvtTotalCA">#REF!</definedName>
    <definedName name="pvtTotalUS">#REF!</definedName>
    <definedName name="Query2_Exp_And_Encumb">#REF!</definedName>
    <definedName name="QueryFinal">#REF!</definedName>
    <definedName name="r_uratio">#N/A</definedName>
    <definedName name="repdate">[5]Title!$B$35</definedName>
    <definedName name="repname">[5]Title!$A$9</definedName>
    <definedName name="Restatement_Beg_Bal">#REF!</definedName>
    <definedName name="RestrictedFundBal">#REF!</definedName>
    <definedName name="RestrictedFundsBal">#REF!</definedName>
    <definedName name="RestrictedFundsRev">#REF!</definedName>
    <definedName name="return">#REF!</definedName>
    <definedName name="revinc">[10]Sheet1!$F$41</definedName>
    <definedName name="RID">#REF!</definedName>
    <definedName name="RTT">#REF!</definedName>
    <definedName name="salinc">[10]Sheet1!$F$42</definedName>
    <definedName name="saps">#REF!</definedName>
    <definedName name="Sch16Add">#REF!</definedName>
    <definedName name="Sch16Ded">#REF!</definedName>
    <definedName name="school">[5]Title!$A$8</definedName>
    <definedName name="SRECNA">#REF!</definedName>
    <definedName name="SRECNA_Condensed_2002">#REF!</definedName>
    <definedName name="SRECNA_Condenses">#REF!</definedName>
    <definedName name="Statement_of_Cash_Flows_1">#REF!</definedName>
    <definedName name="Statement_of_Cash_Flows_2">#REF!</definedName>
    <definedName name="Statement_of_Cash_Flows_Condensed">#REF!</definedName>
    <definedName name="Statement_of_Net_Assets">#REF!</definedName>
    <definedName name="Statement_of_Net_Assets_Condensed">#REF!</definedName>
    <definedName name="stop" localSheetId="2" hidden="1">{#N/A,#N/A,FALSE,"Aging Summary";#N/A,#N/A,FALSE,"Ratio Analysis";#N/A,#N/A,FALSE,"Test 120 Day Accts";#N/A,#N/A,FALSE,"Tickmarks"}</definedName>
    <definedName name="stop" localSheetId="1" hidden="1">{#N/A,#N/A,FALSE,"Aging Summary";#N/A,#N/A,FALSE,"Ratio Analysis";#N/A,#N/A,FALSE,"Test 120 Day Accts";#N/A,#N/A,FALSE,"Tickmarks"}</definedName>
    <definedName name="stop" hidden="1">{#N/A,#N/A,FALSE,"Aging Summary";#N/A,#N/A,FALSE,"Ratio Analysis";#N/A,#N/A,FALSE,"Test 120 Day Accts";#N/A,#N/A,FALSE,"Tickmarks"}</definedName>
    <definedName name="suitefal">'[3]Rent Rev'!#REF!</definedName>
    <definedName name="suitesum">'[3]Rent Rev'!#REF!</definedName>
    <definedName name="SurplusSummary">#REF!</definedName>
    <definedName name="switchcost">#N/A</definedName>
    <definedName name="taxrate">#N/A</definedName>
    <definedName name="tec">#REF!</definedName>
    <definedName name="Tech">#REF!</definedName>
    <definedName name="TechSquare">#REF!</definedName>
    <definedName name="test">#REF!</definedName>
    <definedName name="To_DEP">#REF!</definedName>
    <definedName name="Total_Budget">#REF!</definedName>
    <definedName name="Total_Exposure">#REF!</definedName>
    <definedName name="Total_Net_Assets">#REF!</definedName>
    <definedName name="Total_Trade_Award">#REF!</definedName>
    <definedName name="Total_Trade_Budget">#REF!</definedName>
    <definedName name="totalassets">#REF!</definedName>
    <definedName name="TotalCFExp">'[6]06'!#REF!</definedName>
    <definedName name="TotalDedDirect">#REF!</definedName>
    <definedName name="totallines">#N/A</definedName>
    <definedName name="totalnetassets">#REF!</definedName>
    <definedName name="TOTALPHONES">#N/A</definedName>
    <definedName name="TotalRSF">#REF!</definedName>
    <definedName name="totps">#REF!</definedName>
    <definedName name="trad4fal">'[3]Rent Rev'!#REF!</definedName>
    <definedName name="tradfal">'[3]Rent Rev'!#REF!</definedName>
    <definedName name="tradsum">'[3]Rent Rev'!#REF!</definedName>
    <definedName name="Users_PCs_and_Replace_date">#REF!</definedName>
    <definedName name="utilinc">[10]Sheet1!$F$43</definedName>
    <definedName name="wrn.Aging._.and._.Trend._.Analysis." localSheetId="2" hidden="1">{#N/A,#N/A,FALSE,"Aging Summary";#N/A,#N/A,FALSE,"Ratio Analysis";#N/A,#N/A,FALSE,"Test 120 Day Accts";#N/A,#N/A,FALSE,"Tickmarks"}</definedName>
    <definedName name="wrn.Aging._.and._.Trend._.Analysis." localSheetId="1" hidden="1">{#N/A,#N/A,FALSE,"Aging Summary";#N/A,#N/A,FALSE,"Ratio Analysis";#N/A,#N/A,FALSE,"Test 120 Day Accts";#N/A,#N/A,FALSE,"Tickmarks"}</definedName>
    <definedName name="wrn.Aging._.and._.Trend._.Analysis." hidden="1">{#N/A,#N/A,FALSE,"Aging Summary";#N/A,#N/A,FALSE,"Ratio Analysis";#N/A,#N/A,FALSE,"Test 120 Day Accts";#N/A,#N/A,FALSE,"Tickmarks"}</definedName>
    <definedName name="xxxx">#REF!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7" i="3" l="1"/>
  <c r="M38" i="3"/>
  <c r="M36" i="3"/>
  <c r="K38" i="3"/>
  <c r="K19" i="3"/>
  <c r="M19" i="3"/>
  <c r="I19" i="3"/>
  <c r="E15" i="1"/>
  <c r="C15" i="1"/>
  <c r="B15" i="1"/>
  <c r="A15" i="1"/>
  <c r="V24" i="2" l="1"/>
  <c r="V25" i="2"/>
  <c r="O44" i="2"/>
  <c r="O34" i="2"/>
  <c r="O35" i="2" s="1"/>
  <c r="O33" i="2"/>
  <c r="O32" i="2"/>
  <c r="O31" i="2"/>
  <c r="O26" i="2"/>
  <c r="O23" i="2"/>
  <c r="O24" i="2"/>
  <c r="O25" i="2"/>
  <c r="O22" i="2"/>
  <c r="I31" i="3" l="1"/>
  <c r="G36" i="3" l="1"/>
  <c r="G38" i="3" s="1"/>
  <c r="E67" i="3" l="1"/>
  <c r="M65" i="3"/>
  <c r="M64" i="3"/>
  <c r="M63" i="3"/>
  <c r="M62" i="3"/>
  <c r="M61" i="3"/>
  <c r="M60" i="3"/>
  <c r="M58" i="3"/>
  <c r="I57" i="3"/>
  <c r="M57" i="3" s="1"/>
  <c r="E57" i="3"/>
  <c r="E66" i="3" s="1"/>
  <c r="E71" i="3" s="1"/>
  <c r="D57" i="3"/>
  <c r="D66" i="3" s="1"/>
  <c r="D71" i="3" s="1"/>
  <c r="C57" i="3"/>
  <c r="C66" i="3" s="1"/>
  <c r="C71" i="3" s="1"/>
  <c r="M56" i="3"/>
  <c r="M55" i="3"/>
  <c r="M54" i="3"/>
  <c r="M53" i="3"/>
  <c r="M52" i="3"/>
  <c r="M51" i="3"/>
  <c r="M50" i="3"/>
  <c r="M49" i="3"/>
  <c r="M48" i="3"/>
  <c r="M47" i="3"/>
  <c r="M46" i="3"/>
  <c r="M45" i="3"/>
  <c r="M44" i="3"/>
  <c r="M42" i="3"/>
  <c r="M41" i="3"/>
  <c r="I38" i="3"/>
  <c r="I36" i="3"/>
  <c r="I66" i="3" s="1"/>
  <c r="E31" i="3"/>
  <c r="E68" i="3" s="1"/>
  <c r="D31" i="3"/>
  <c r="C31" i="3"/>
  <c r="C68" i="3" s="1"/>
  <c r="M30" i="3"/>
  <c r="M29" i="3"/>
  <c r="M28" i="3"/>
  <c r="M27" i="3"/>
  <c r="M25" i="3"/>
  <c r="M24" i="3"/>
  <c r="M23" i="3"/>
  <c r="G23" i="3"/>
  <c r="M21" i="3"/>
  <c r="M20" i="3"/>
  <c r="M31" i="3"/>
  <c r="K31" i="3"/>
  <c r="I68" i="3"/>
  <c r="G31" i="3"/>
  <c r="K45" i="2"/>
  <c r="I45" i="2"/>
  <c r="Q44" i="2"/>
  <c r="M44" i="2"/>
  <c r="Q43" i="2"/>
  <c r="M43" i="2"/>
  <c r="Q42" i="2"/>
  <c r="M42" i="2"/>
  <c r="Q41" i="2"/>
  <c r="M41" i="2"/>
  <c r="Q40" i="2"/>
  <c r="M40" i="2"/>
  <c r="Q39" i="2"/>
  <c r="M39" i="2"/>
  <c r="M45" i="2" s="1"/>
  <c r="K36" i="2"/>
  <c r="I36" i="2"/>
  <c r="Q35" i="2"/>
  <c r="M35" i="2"/>
  <c r="Q34" i="2"/>
  <c r="M34" i="2"/>
  <c r="Q33" i="2"/>
  <c r="M33" i="2"/>
  <c r="Q32" i="2"/>
  <c r="M32" i="2"/>
  <c r="Q31" i="2"/>
  <c r="Q36" i="2" s="1"/>
  <c r="M31" i="2"/>
  <c r="Q30" i="2"/>
  <c r="M30" i="2"/>
  <c r="M36" i="2" s="1"/>
  <c r="K27" i="2"/>
  <c r="K47" i="2" s="1"/>
  <c r="I27" i="2"/>
  <c r="I47" i="2" s="1"/>
  <c r="Q26" i="2"/>
  <c r="M26" i="2"/>
  <c r="Q25" i="2"/>
  <c r="M25" i="2"/>
  <c r="Q24" i="2"/>
  <c r="M24" i="2"/>
  <c r="Q23" i="2"/>
  <c r="M23" i="2"/>
  <c r="Q22" i="2"/>
  <c r="M22" i="2"/>
  <c r="Q21" i="2"/>
  <c r="Q27" i="2" s="1"/>
  <c r="M21" i="2"/>
  <c r="M27" i="2" s="1"/>
  <c r="M47" i="2" s="1"/>
  <c r="A30" i="1"/>
  <c r="E23" i="1"/>
  <c r="E13" i="1"/>
  <c r="C13" i="1"/>
  <c r="Q45" i="2" l="1"/>
  <c r="Q47" i="2" s="1"/>
  <c r="M66" i="3"/>
  <c r="M68" i="3" s="1"/>
  <c r="D68" i="3"/>
  <c r="K66" i="3"/>
  <c r="K71" i="3" s="1"/>
  <c r="I71" i="3"/>
  <c r="G66" i="3"/>
  <c r="M71" i="3" l="1"/>
  <c r="G71" i="3"/>
  <c r="G68" i="3"/>
  <c r="G69" i="3" s="1"/>
  <c r="I69" i="3" l="1"/>
  <c r="M69" i="3"/>
</calcChain>
</file>

<file path=xl/sharedStrings.xml><?xml version="1.0" encoding="utf-8"?>
<sst xmlns="http://schemas.openxmlformats.org/spreadsheetml/2006/main" count="269" uniqueCount="195">
  <si>
    <t>Mandatory Fee Request Form</t>
  </si>
  <si>
    <t>Fiscal Year 2019</t>
  </si>
  <si>
    <t>Institution Name:</t>
  </si>
  <si>
    <t>Georgia Institute of Technology</t>
  </si>
  <si>
    <t>Preparer/Contact Information:</t>
  </si>
  <si>
    <t>Section I</t>
  </si>
  <si>
    <t>Name of Fee:</t>
  </si>
  <si>
    <t>Health Fee - Spring/Fall</t>
  </si>
  <si>
    <t>PPV Fee?</t>
  </si>
  <si>
    <t>No</t>
  </si>
  <si>
    <t>Type of Fee:</t>
  </si>
  <si>
    <t>Health</t>
  </si>
  <si>
    <t>If PPV, Project code(s) &amp; Project name(s):</t>
  </si>
  <si>
    <t>N/A</t>
  </si>
  <si>
    <t>New fee or existing fee?</t>
  </si>
  <si>
    <t>Existing</t>
  </si>
  <si>
    <t>Department Code(s):</t>
  </si>
  <si>
    <t>Fund Code:</t>
  </si>
  <si>
    <t>Revenue Account Code(s):</t>
  </si>
  <si>
    <t>406100, 406104, 406106, 406107, 406108</t>
  </si>
  <si>
    <t>Current Fee Amount</t>
  </si>
  <si>
    <t>Incremental Increase Request</t>
  </si>
  <si>
    <t>Requested Fee Amount</t>
  </si>
  <si>
    <t>Requested % Increase</t>
  </si>
  <si>
    <t xml:space="preserve"> </t>
  </si>
  <si>
    <t>Current Budgeted Fee Revenue</t>
  </si>
  <si>
    <t>Projected Fee Instances</t>
  </si>
  <si>
    <t>Projected Incremental Revenue Increase at Requested Level</t>
  </si>
  <si>
    <t>Total Projected Revenue at Requested Level</t>
  </si>
  <si>
    <r>
      <t xml:space="preserve">What is the purpose/use of this fee? </t>
    </r>
    <r>
      <rPr>
        <b/>
        <u/>
        <sz val="12"/>
        <color theme="1"/>
        <rFont val="Calibri"/>
        <family val="2"/>
        <scheme val="minor"/>
      </rPr>
      <t>Has the purpose of the fee changes since last fiscal year?</t>
    </r>
    <r>
      <rPr>
        <i/>
        <sz val="12"/>
        <color theme="1"/>
        <rFont val="Calibri"/>
        <family val="2"/>
        <scheme val="minor"/>
      </rPr>
      <t xml:space="preserve"> (You should be as detailed as possible.  Attach additional documentation as necessary)</t>
    </r>
  </si>
  <si>
    <t>Please see attached narrative</t>
  </si>
  <si>
    <r>
      <t xml:space="preserve">How will the incremental revenue be used? </t>
    </r>
    <r>
      <rPr>
        <i/>
        <sz val="12"/>
        <color theme="1"/>
        <rFont val="Calibri"/>
        <family val="2"/>
        <scheme val="minor"/>
      </rPr>
      <t xml:space="preserve"> (You should be as </t>
    </r>
    <r>
      <rPr>
        <b/>
        <i/>
        <u/>
        <sz val="12"/>
        <color theme="1"/>
        <rFont val="Calibri"/>
        <family val="2"/>
        <scheme val="minor"/>
      </rPr>
      <t>specific</t>
    </r>
    <r>
      <rPr>
        <i/>
        <sz val="12"/>
        <color theme="1"/>
        <rFont val="Calibri"/>
        <family val="2"/>
        <scheme val="minor"/>
      </rPr>
      <t xml:space="preserve"> as possible.  Attach additional documentation as necessary)</t>
    </r>
  </si>
  <si>
    <t>Section II</t>
  </si>
  <si>
    <r>
      <rPr>
        <b/>
        <u/>
        <sz val="12"/>
        <color theme="1"/>
        <rFont val="Calibri"/>
        <family val="2"/>
        <scheme val="minor"/>
      </rPr>
      <t>Financial Data:</t>
    </r>
    <r>
      <rPr>
        <b/>
        <sz val="12"/>
        <color theme="1"/>
        <rFont val="Calibri"/>
        <family val="2"/>
        <scheme val="minor"/>
      </rPr>
      <t xml:space="preserve"> Please complete the Financial Data Sheets and the Detail of Revenue Sheets for this Fee. The financial data must be completed even if no fee increase is being requested. </t>
    </r>
    <r>
      <rPr>
        <b/>
        <sz val="10"/>
        <color theme="1"/>
        <rFont val="Calibri"/>
        <family val="2"/>
        <scheme val="minor"/>
      </rPr>
      <t>(Total Revenues and Total Expenditures will update automatically when Financial Data sheet is completed)</t>
    </r>
  </si>
  <si>
    <t>As of June 30, 2017</t>
  </si>
  <si>
    <t>Total Revenues</t>
  </si>
  <si>
    <t>Total Expenditures</t>
  </si>
  <si>
    <t>% of Revenue Expended</t>
  </si>
  <si>
    <r>
      <t xml:space="preserve">Provide explanation if % of revenue expended is less than 80% </t>
    </r>
    <r>
      <rPr>
        <b/>
        <u/>
        <sz val="12"/>
        <color theme="1"/>
        <rFont val="Calibri"/>
        <family val="2"/>
        <scheme val="minor"/>
      </rPr>
      <t>OR greater than 100%</t>
    </r>
  </si>
  <si>
    <t>Available Fund Balance Information as of June 30, 2016</t>
  </si>
  <si>
    <t>Fund Balance per General Ledger</t>
  </si>
  <si>
    <t>Encumbered funds as of June 30, 2017</t>
  </si>
  <si>
    <t>Reserved for Renewals and Replacements as of June 30, 2017</t>
  </si>
  <si>
    <r>
      <t>Available Fund Balance as of June 30, 2017</t>
    </r>
    <r>
      <rPr>
        <u/>
        <sz val="12"/>
        <color theme="1"/>
        <rFont val="Calibri"/>
        <family val="2"/>
        <scheme val="minor"/>
      </rPr>
      <t xml:space="preserve"> </t>
    </r>
    <r>
      <rPr>
        <b/>
        <i/>
        <u/>
        <sz val="11"/>
        <color theme="1"/>
        <rFont val="Calibri"/>
        <family val="2"/>
        <scheme val="minor"/>
      </rPr>
      <t>(Negative amount represents a deficit)</t>
    </r>
  </si>
  <si>
    <t>Provide explanations for planned uses of available Fund Balance or, if deficit, provide planned actions for reducing deficit:</t>
  </si>
  <si>
    <t>ok</t>
  </si>
  <si>
    <t>Planned uses include IT upgrades and replacements, medical and radiology equipment replacement totaling more than $1M between FY2018 and FY2027.</t>
  </si>
  <si>
    <t>Section III</t>
  </si>
  <si>
    <t>Questions and Answers:</t>
  </si>
  <si>
    <r>
      <t xml:space="preserve">(1) Is this fee required for all students regardless of the number of credit hours taken, method of delivery (i.e. distance learning), military status, etc.?  </t>
    </r>
    <r>
      <rPr>
        <b/>
        <u/>
        <sz val="12"/>
        <color theme="1"/>
        <rFont val="Calibri"/>
        <family val="2"/>
        <scheme val="minor"/>
      </rPr>
      <t>If no, list the exceptions and explain below.</t>
    </r>
  </si>
  <si>
    <t>The Health Fee is required of students taking four (4) or more credit hours.</t>
  </si>
  <si>
    <r>
      <t xml:space="preserve">(2) Do the projected fee instances reflect the number of exemptions/waivers that have been granted? </t>
    </r>
    <r>
      <rPr>
        <b/>
        <u/>
        <sz val="12"/>
        <color theme="1"/>
        <rFont val="Calibri"/>
        <family val="2"/>
        <scheme val="minor"/>
      </rPr>
      <t>If no, explain below.</t>
    </r>
  </si>
  <si>
    <t>Yes</t>
  </si>
  <si>
    <t>(2a) Please provide the following details on exemptions/waivers:</t>
  </si>
  <si>
    <t>FY 2016</t>
  </si>
  <si>
    <t>FY 2017</t>
  </si>
  <si>
    <t>FY 2018</t>
  </si>
  <si>
    <t>Projected FY 2019</t>
  </si>
  <si>
    <t># of Exemptions/Waivers</t>
  </si>
  <si>
    <t>Amount</t>
  </si>
  <si>
    <r>
      <t xml:space="preserve">(3) Is this fee being used to cover employee travel?  </t>
    </r>
    <r>
      <rPr>
        <b/>
        <u/>
        <sz val="12"/>
        <color theme="1"/>
        <rFont val="Calibri"/>
        <family val="2"/>
        <scheme val="minor"/>
      </rPr>
      <t>If yes, explain below.</t>
    </r>
  </si>
  <si>
    <t>All Stamps Health Services expenses are covered by revenue.  The fee is use to cover dues, registration, travel and professional development</t>
  </si>
  <si>
    <t xml:space="preserve">4) What positions, if any, are being funded through this fee? Please list the positions.  Were any of these positions added in FY 2018? </t>
  </si>
  <si>
    <t>All Stamps Health Services positions are funded by the Health Fee.  The Health fee also supports 6.5 FTEs in Health Initiatives. Yes added FY18 a percentage of the Executive Director of Health &amp; Well Being salary.</t>
  </si>
  <si>
    <r>
      <t xml:space="preserve">(5) Are significant changes to the fee amount anticipated within the next three (3) years? </t>
    </r>
    <r>
      <rPr>
        <b/>
        <u/>
        <sz val="12"/>
        <color theme="1"/>
        <rFont val="Calibri"/>
        <family val="2"/>
        <scheme val="minor"/>
      </rPr>
      <t>If yes, explain below.</t>
    </r>
  </si>
  <si>
    <t>The Health fee remained unchanged from Fiscal years 2014 through 2017 in response to letters from the Board of Regents.  The most recent fee increase granted in FY2018 added 3  FTES for expansion of services.  Future fee requests are anticipated to cover additional expansions and to advance programming.</t>
  </si>
  <si>
    <r>
      <t xml:space="preserve">(6) Does this fee support any type of debt service? </t>
    </r>
    <r>
      <rPr>
        <b/>
        <u/>
        <sz val="12"/>
        <rFont val="Calibri"/>
        <family val="2"/>
        <scheme val="minor"/>
      </rPr>
      <t xml:space="preserve">If yes, explain below in detail. </t>
    </r>
  </si>
  <si>
    <t>(7) Other than the student fee committee, what percentage of the student body was made aware of the proposed fee increase?  How was the student body at large informed and/or engaged in the process (i.e. town hall meetings, online surveys, etc).  Please explain and/or attach appropriate documentation.  Were these actions taken before or after the student committee vote?</t>
  </si>
  <si>
    <t>Health Services provides financial and operational information to the Student Health Advisory Committee (SHAC) in support of a fee request.  When the fee request is approved by the SHAC, budget planning continues in preparation for the first MSFAC meeting.  The Health fee request is also posted at www.health.gatech.edu in November.  At various touchpoints, students are activley engaged in the fee conversation.</t>
  </si>
  <si>
    <r>
      <t xml:space="preserve">(8) Please </t>
    </r>
    <r>
      <rPr>
        <b/>
        <u/>
        <sz val="12"/>
        <rFont val="Calibri"/>
        <family val="2"/>
        <scheme val="minor"/>
      </rPr>
      <t xml:space="preserve">list and submit </t>
    </r>
    <r>
      <rPr>
        <sz val="12"/>
        <rFont val="Calibri"/>
        <family val="2"/>
        <scheme val="minor"/>
      </rPr>
      <t xml:space="preserve">all reports/documents that were provided to the student fee committee prior to the committee vote (i.e. detailed budget reports, prior year revenue, expenditures and reserves, presentations, etc.) </t>
    </r>
    <r>
      <rPr>
        <b/>
        <u/>
        <sz val="12"/>
        <rFont val="Calibri"/>
        <family val="2"/>
        <scheme val="minor"/>
      </rPr>
      <t>along with meeting minutes.</t>
    </r>
  </si>
  <si>
    <t>The MSFAC receives documentation of what the health fee covers, budget spreadsheets, and narrative explanations along with any additional documentation.</t>
  </si>
  <si>
    <r>
      <rPr>
        <b/>
        <sz val="12"/>
        <rFont val="Calibri"/>
        <family val="2"/>
        <scheme val="minor"/>
      </rPr>
      <t>(9) Only complete this section if an increase is being requested.</t>
    </r>
    <r>
      <rPr>
        <sz val="12"/>
        <rFont val="Calibri"/>
        <family val="2"/>
        <scheme val="minor"/>
      </rPr>
      <t xml:space="preserve">
In the Chancellor's letter regarding student fees, dated 8/25/17, he stated that fee increase requests will only be considered if:
(1) the fee increases is supported by a detailed business case. or
(2) the fee supports a PPV at risk of falling into deficit, or 
(3) represents a prior commitment to a multi-year fee plan, or 
(4) reallocation of existing fees, on a case by case basis.                                                                                                                                                                                                                                                                       Which of these scenarios is applicable for this increase? Why is a fee increase critical to the success of the activities described in this template?  What would be the effects of the fee remaining flat? 
The narrative should reference the auxiliary 5-year business plans whenever possible for justification.</t>
    </r>
  </si>
  <si>
    <t xml:space="preserve">The current Business Plan indicates Health Services (includes Health Initiatives) will use its reserve funds to cover deficits in operational expenses.  The use of reserve funds as a short term strategy is feasilble but because deficits are projected for each of the next 5 fiscal years, Health Services must develop a long term plan to increase revenue.  Since our major source of revenue is the Health Fee, increases to the fee are needed to sustain high levels of service, acquire leading technologies and advance programming, all of which include increases in operating expenses.  An increase in fee is needed to cover the expansion of critical health services and health inititiaves. </t>
  </si>
  <si>
    <t>Fee Types:</t>
  </si>
  <si>
    <t>Access/ID Card</t>
  </si>
  <si>
    <t>Activity</t>
  </si>
  <si>
    <t>Athletic</t>
  </si>
  <si>
    <t>Facility</t>
  </si>
  <si>
    <t>International</t>
  </si>
  <si>
    <t>Other</t>
  </si>
  <si>
    <t>Parking</t>
  </si>
  <si>
    <t>Recreation</t>
  </si>
  <si>
    <t>Technology</t>
  </si>
  <si>
    <t>Transportation</t>
  </si>
  <si>
    <t>Wellness</t>
  </si>
  <si>
    <t>New or Existing Fee:</t>
  </si>
  <si>
    <t xml:space="preserve">New </t>
  </si>
  <si>
    <t>Questions:</t>
  </si>
  <si>
    <t>Mandatory Fee</t>
  </si>
  <si>
    <t>Detail of Revenue Projection</t>
  </si>
  <si>
    <t>Health Fee</t>
  </si>
  <si>
    <t>(Insert Fee Name)</t>
  </si>
  <si>
    <t>Institution:</t>
  </si>
  <si>
    <t>A</t>
  </si>
  <si>
    <t>B</t>
  </si>
  <si>
    <t>C</t>
  </si>
  <si>
    <t xml:space="preserve">    D</t>
  </si>
  <si>
    <t>E</t>
  </si>
  <si>
    <t xml:space="preserve">    F </t>
  </si>
  <si>
    <t xml:space="preserve"> = A x C</t>
  </si>
  <si>
    <t xml:space="preserve"> = C x E</t>
  </si>
  <si>
    <t>FY 2019</t>
  </si>
  <si>
    <t>Revenue</t>
  </si>
  <si>
    <t>Fee</t>
  </si>
  <si>
    <t>Actual</t>
  </si>
  <si>
    <t>Current</t>
  </si>
  <si>
    <t>Number of</t>
  </si>
  <si>
    <t>with Current</t>
  </si>
  <si>
    <t>Proposed</t>
  </si>
  <si>
    <t>with Proposed</t>
  </si>
  <si>
    <t>Detail</t>
  </si>
  <si>
    <t>Rate</t>
  </si>
  <si>
    <t>Participants</t>
  </si>
  <si>
    <t>Fall Semester</t>
  </si>
  <si>
    <t>Dual Enrolled</t>
  </si>
  <si>
    <t>0-4 credit hours</t>
  </si>
  <si>
    <t>5-8 credit hours</t>
  </si>
  <si>
    <t>9-12 credit hours</t>
  </si>
  <si>
    <t>Full-time</t>
  </si>
  <si>
    <t>Language Institute</t>
  </si>
  <si>
    <t>Fall Semester Total</t>
  </si>
  <si>
    <t>Spring Semester</t>
  </si>
  <si>
    <t>Spring Semester Total</t>
  </si>
  <si>
    <t>Summer Semester</t>
  </si>
  <si>
    <t>Summer Semester Total</t>
  </si>
  <si>
    <t>Fiscal Year Total</t>
  </si>
  <si>
    <t>NOTES:</t>
  </si>
  <si>
    <t>(1) If you have a different fee level for different types of participants, please list each category separately (i.e. if you charge a lesser fee for students in less than full time credit hour categories).</t>
  </si>
  <si>
    <t>(2) Language Institute has been added to total number of participants.</t>
  </si>
  <si>
    <t>Financial Data</t>
  </si>
  <si>
    <t>D</t>
  </si>
  <si>
    <t xml:space="preserve">F </t>
  </si>
  <si>
    <t>G</t>
  </si>
  <si>
    <t>Actuals Ledger</t>
  </si>
  <si>
    <t>True projections of revenues and expenditures</t>
  </si>
  <si>
    <t>From the Detail of Revenue Projection</t>
  </si>
  <si>
    <t>From the Detail of Revenue Projection = (F - D)</t>
  </si>
  <si>
    <t>Planned</t>
  </si>
  <si>
    <t>Generated by</t>
  </si>
  <si>
    <t>FY 2015</t>
  </si>
  <si>
    <t>Budget</t>
  </si>
  <si>
    <t>Projections</t>
  </si>
  <si>
    <t>w/o Fee Increase</t>
  </si>
  <si>
    <t>Increase</t>
  </si>
  <si>
    <t>w/ Fee Increase</t>
  </si>
  <si>
    <t>Mandatory Fee Revenue (Less: Allowances, Waivers, Etc.)</t>
  </si>
  <si>
    <t>Non-Mandatory Student Fees (List out):</t>
  </si>
  <si>
    <t>Sales &amp; Services</t>
  </si>
  <si>
    <t>Clinic &amp; Pharmacy</t>
  </si>
  <si>
    <t>Psychiatry Clinic</t>
  </si>
  <si>
    <t>Dental Space Lease</t>
  </si>
  <si>
    <t>Miscellaneous Revenues</t>
  </si>
  <si>
    <t>Gifts</t>
  </si>
  <si>
    <t>Other Miscellaneous Revenues (List out):</t>
  </si>
  <si>
    <t>Interest</t>
  </si>
  <si>
    <t>Total Revenue</t>
  </si>
  <si>
    <t>Expenditures</t>
  </si>
  <si>
    <t>Personal Services</t>
  </si>
  <si>
    <t>Salaries - Faculty/Staff</t>
  </si>
  <si>
    <t>Salaries - Students</t>
  </si>
  <si>
    <t>Fringe Benefits</t>
  </si>
  <si>
    <t>Plant Allocations</t>
  </si>
  <si>
    <t>Travel</t>
  </si>
  <si>
    <t>Travel - Employee</t>
  </si>
  <si>
    <t>Travel - Non-Employee</t>
  </si>
  <si>
    <t>Operating Supplies and Expenses</t>
  </si>
  <si>
    <t>Purchases for Resale/Cost of Goods Sold</t>
  </si>
  <si>
    <t>Supplies &amp; Materials</t>
  </si>
  <si>
    <t>Repairs and Maintenance</t>
  </si>
  <si>
    <t>Utilities</t>
  </si>
  <si>
    <t>Rental Payments (Non-Real Estate)</t>
  </si>
  <si>
    <t>Insurance</t>
  </si>
  <si>
    <t>Software</t>
  </si>
  <si>
    <t>Equipment (Small Value)</t>
  </si>
  <si>
    <t>Real Estate/Authority Lease Rental</t>
  </si>
  <si>
    <t>Per Diems &amp; Fees</t>
  </si>
  <si>
    <t>Contracted Services</t>
  </si>
  <si>
    <t>Telecommunications</t>
  </si>
  <si>
    <t>Scholarships</t>
  </si>
  <si>
    <t>Other Operating Expenses</t>
  </si>
  <si>
    <t>Equipment/Capital Outlay</t>
  </si>
  <si>
    <t>Lease/Purchase - Principal</t>
  </si>
  <si>
    <t>Lease/Purchase - Interest</t>
  </si>
  <si>
    <t>R&amp;R Reserve Contribution</t>
  </si>
  <si>
    <t>Motor Vehicle Purchase</t>
  </si>
  <si>
    <t>Equipment Purchase</t>
  </si>
  <si>
    <t>Building and Facilities Renovation &amp; Improvement</t>
  </si>
  <si>
    <t>Depreciation &amp; Encumbrances</t>
  </si>
  <si>
    <t>Surplus (Deficit)</t>
  </si>
  <si>
    <t>Cumulative Fund Balance</t>
  </si>
  <si>
    <r>
      <t xml:space="preserve">- (A, B, C) The actual data for FY 2015, FY 2016 and FY2017 should agree to the general ledger as included in the respective </t>
    </r>
    <r>
      <rPr>
        <b/>
        <u/>
        <sz val="10"/>
        <rFont val="Calibri"/>
        <family val="2"/>
        <scheme val="minor"/>
      </rPr>
      <t>PS Actuals Ledger</t>
    </r>
    <r>
      <rPr>
        <sz val="10"/>
        <rFont val="Calibri"/>
        <family val="2"/>
        <scheme val="minor"/>
      </rPr>
      <t>.</t>
    </r>
  </si>
  <si>
    <r>
      <t xml:space="preserve">- (D) FY 2018 Current projection should reflect the best estimate of actual revenues and expenditures.  </t>
    </r>
    <r>
      <rPr>
        <b/>
        <u/>
        <sz val="10"/>
        <rFont val="Calibri"/>
        <family val="2"/>
        <scheme val="minor"/>
      </rPr>
      <t xml:space="preserve">Revenues and expenditures do not have to balance. Show projected surplus/deficit. </t>
    </r>
  </si>
  <si>
    <r>
      <t xml:space="preserve">- (E)  FY 2019 Projected Budget w/o fee increase should represent the projected budget without any consideration of a  fee increase.  </t>
    </r>
    <r>
      <rPr>
        <b/>
        <u/>
        <sz val="10"/>
        <rFont val="Calibri"/>
        <family val="2"/>
        <scheme val="minor"/>
      </rPr>
      <t xml:space="preserve">Revenues and expenditures do not have to balance. Show projected surplus/deficit. </t>
    </r>
  </si>
  <si>
    <t>- (F) Rate Increase will represent only the increase in revenue and expenditures related to the proposed rate increase.</t>
  </si>
  <si>
    <r>
      <t xml:space="preserve">- (G) FY 2019 Proposed Budget will be the sum of FY 2019 Projected Budget w/o Fee Increase plus Rate Increase. </t>
    </r>
    <r>
      <rPr>
        <b/>
        <u/>
        <sz val="10"/>
        <rFont val="Calibri"/>
        <family val="2"/>
        <scheme val="minor"/>
      </rPr>
      <t xml:space="preserve">Revenues and expenditures do not have to balance. Show projected surplus/deficit. </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</si>
</sst>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quot;$&quot;#,##0"/>
  </numFmts>
  <fonts count="32" x14ac:knownFonts="1">
    <font>
      <sz val="11"/>
      <color theme="1"/>
      <name val="Calibri"/>
      <family val="2"/>
      <scheme val="minor"/>
    </font>
    <font>
      <sz val="11"/>
      <color theme="1"/>
      <name val="Calibri"/>
      <family val="2"/>
      <scheme val="minor"/>
    </font>
    <font>
      <b/>
      <sz val="18"/>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b/>
      <sz val="18"/>
      <color theme="0"/>
      <name val="Calibri"/>
      <family val="2"/>
      <scheme val="minor"/>
    </font>
    <font>
      <b/>
      <sz val="12"/>
      <name val="Calibri"/>
      <family val="2"/>
      <scheme val="minor"/>
    </font>
    <font>
      <b/>
      <u/>
      <sz val="12"/>
      <color theme="1"/>
      <name val="Calibri"/>
      <family val="2"/>
      <scheme val="minor"/>
    </font>
    <font>
      <i/>
      <sz val="12"/>
      <color theme="1"/>
      <name val="Calibri"/>
      <family val="2"/>
      <scheme val="minor"/>
    </font>
    <font>
      <b/>
      <i/>
      <u/>
      <sz val="12"/>
      <color theme="1"/>
      <name val="Calibri"/>
      <family val="2"/>
      <scheme val="minor"/>
    </font>
    <font>
      <b/>
      <sz val="10"/>
      <color theme="1"/>
      <name val="Calibri"/>
      <family val="2"/>
      <scheme val="minor"/>
    </font>
    <font>
      <b/>
      <i/>
      <sz val="12"/>
      <name val="Calibri"/>
      <family val="2"/>
      <scheme val="minor"/>
    </font>
    <font>
      <u/>
      <sz val="12"/>
      <color theme="1"/>
      <name val="Calibri"/>
      <family val="2"/>
      <scheme val="minor"/>
    </font>
    <font>
      <b/>
      <i/>
      <u/>
      <sz val="11"/>
      <color theme="1"/>
      <name val="Calibri"/>
      <family val="2"/>
      <scheme val="minor"/>
    </font>
    <font>
      <sz val="18"/>
      <color theme="0"/>
      <name val="Calibri"/>
      <family val="2"/>
      <scheme val="minor"/>
    </font>
    <font>
      <sz val="12"/>
      <name val="Calibri"/>
      <family val="2"/>
      <scheme val="minor"/>
    </font>
    <font>
      <b/>
      <u/>
      <sz val="12"/>
      <name val="Calibri"/>
      <family val="2"/>
      <scheme val="minor"/>
    </font>
    <font>
      <sz val="12"/>
      <color rgb="FFFF0000"/>
      <name val="Calibri"/>
      <family val="2"/>
      <scheme val="minor"/>
    </font>
    <font>
      <sz val="11"/>
      <name val="Calibri"/>
      <family val="2"/>
      <scheme val="minor"/>
    </font>
    <font>
      <sz val="10"/>
      <name val="Arial"/>
      <family val="2"/>
    </font>
    <font>
      <sz val="10"/>
      <name val="Calibri"/>
      <family val="2"/>
      <scheme val="minor"/>
    </font>
    <font>
      <b/>
      <sz val="18"/>
      <name val="Calibri"/>
      <family val="2"/>
      <scheme val="minor"/>
    </font>
    <font>
      <b/>
      <sz val="14"/>
      <name val="Calibri"/>
      <family val="2"/>
      <scheme val="minor"/>
    </font>
    <font>
      <b/>
      <sz val="10"/>
      <name val="Calibri"/>
      <family val="2"/>
      <scheme val="minor"/>
    </font>
    <font>
      <sz val="14"/>
      <name val="Calibri"/>
      <family val="2"/>
      <scheme val="minor"/>
    </font>
    <font>
      <b/>
      <sz val="11"/>
      <name val="Calibri"/>
      <family val="2"/>
      <scheme val="minor"/>
    </font>
    <font>
      <b/>
      <u/>
      <sz val="14"/>
      <name val="Calibri"/>
      <family val="2"/>
      <scheme val="minor"/>
    </font>
    <font>
      <b/>
      <u/>
      <sz val="11"/>
      <name val="Calibri"/>
      <family val="2"/>
      <scheme val="minor"/>
    </font>
    <font>
      <b/>
      <u/>
      <sz val="10"/>
      <name val="Calibri"/>
      <family val="2"/>
      <scheme val="minor"/>
    </font>
    <font>
      <i/>
      <sz val="10"/>
      <name val="Calibri"/>
      <family val="2"/>
      <scheme val="minor"/>
    </font>
    <font>
      <sz val="8"/>
      <name val="Calibri"/>
      <family val="2"/>
      <scheme val="minor"/>
    </font>
  </fonts>
  <fills count="14">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1" tint="0.34998626667073579"/>
        <bgColor indexed="64"/>
      </patternFill>
    </fill>
    <fill>
      <patternFill patternType="solid">
        <fgColor theme="1"/>
        <bgColor indexed="64"/>
      </patternFill>
    </fill>
    <fill>
      <patternFill patternType="solid">
        <fgColor rgb="FFBAE18F"/>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darkGray">
        <bgColor theme="4" tint="0.59999389629810485"/>
      </patternFill>
    </fill>
    <fill>
      <patternFill patternType="solid">
        <fgColor theme="3" tint="0.59999389629810485"/>
        <bgColor indexed="64"/>
      </patternFill>
    </fill>
    <fill>
      <patternFill patternType="solid">
        <fgColor rgb="FFD9D9D9"/>
        <bgColor indexed="64"/>
      </patternFill>
    </fill>
    <fill>
      <patternFill patternType="solid">
        <fgColor rgb="FFBDD7EE"/>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0" fillId="0" borderId="0"/>
    <xf numFmtId="0" fontId="20" fillId="0" borderId="0"/>
  </cellStyleXfs>
  <cellXfs count="375">
    <xf numFmtId="0" fontId="0" fillId="0" borderId="0" xfId="0"/>
    <xf numFmtId="0" fontId="0" fillId="0" borderId="0" xfId="0" applyFont="1"/>
    <xf numFmtId="0" fontId="0" fillId="0" borderId="0" xfId="0" applyFont="1" applyAlignment="1">
      <alignment horizontal="left"/>
    </xf>
    <xf numFmtId="0" fontId="4" fillId="3" borderId="6" xfId="0" applyFont="1" applyFill="1" applyBorder="1" applyAlignment="1"/>
    <xf numFmtId="0" fontId="5" fillId="0" borderId="0" xfId="0" applyFont="1"/>
    <xf numFmtId="0" fontId="4" fillId="2" borderId="6" xfId="0" applyFont="1" applyFill="1" applyBorder="1" applyAlignment="1"/>
    <xf numFmtId="0" fontId="5" fillId="3" borderId="7" xfId="0" applyFont="1" applyFill="1" applyBorder="1" applyAlignment="1" applyProtection="1">
      <protection locked="0"/>
    </xf>
    <xf numFmtId="0" fontId="4" fillId="2" borderId="11" xfId="0" applyFont="1" applyFill="1" applyBorder="1" applyAlignment="1"/>
    <xf numFmtId="0" fontId="4" fillId="2" borderId="11" xfId="0" applyFont="1" applyFill="1" applyBorder="1" applyAlignment="1">
      <alignment wrapText="1"/>
    </xf>
    <xf numFmtId="0" fontId="4" fillId="2" borderId="10" xfId="0" applyFont="1" applyFill="1" applyBorder="1" applyAlignment="1"/>
    <xf numFmtId="0" fontId="5" fillId="3" borderId="11" xfId="0" applyFont="1" applyFill="1" applyBorder="1" applyAlignment="1" applyProtection="1">
      <alignment horizontal="left"/>
      <protection locked="0"/>
    </xf>
    <xf numFmtId="0" fontId="4" fillId="6" borderId="6" xfId="0" applyFont="1" applyFill="1" applyBorder="1" applyAlignment="1">
      <alignment horizontal="center" wrapText="1"/>
    </xf>
    <xf numFmtId="0" fontId="4" fillId="6" borderId="11" xfId="0" applyFont="1" applyFill="1" applyBorder="1" applyAlignment="1">
      <alignment horizontal="center" wrapText="1"/>
    </xf>
    <xf numFmtId="0" fontId="4" fillId="6" borderId="18" xfId="0" applyFont="1" applyFill="1" applyBorder="1" applyAlignment="1">
      <alignment horizontal="center" wrapText="1"/>
    </xf>
    <xf numFmtId="164" fontId="7" fillId="0" borderId="0" xfId="1" applyNumberFormat="1" applyFont="1" applyFill="1" applyBorder="1"/>
    <xf numFmtId="0" fontId="5" fillId="0" borderId="0" xfId="0" applyFont="1" applyAlignment="1">
      <alignment wrapText="1"/>
    </xf>
    <xf numFmtId="165" fontId="5" fillId="0" borderId="6" xfId="2" applyNumberFormat="1" applyFont="1" applyBorder="1" applyAlignment="1" applyProtection="1">
      <alignment wrapText="1"/>
      <protection locked="0"/>
    </xf>
    <xf numFmtId="165" fontId="5" fillId="0" borderId="11" xfId="2" applyNumberFormat="1" applyFont="1" applyBorder="1" applyAlignment="1" applyProtection="1">
      <alignment wrapText="1"/>
      <protection locked="0"/>
    </xf>
    <xf numFmtId="166" fontId="5" fillId="6" borderId="18" xfId="3" applyNumberFormat="1" applyFont="1" applyFill="1" applyBorder="1" applyAlignment="1" applyProtection="1">
      <alignment wrapText="1"/>
    </xf>
    <xf numFmtId="0" fontId="5" fillId="0" borderId="0" xfId="0" applyFont="1" applyAlignment="1">
      <alignment horizontal="center" wrapText="1"/>
    </xf>
    <xf numFmtId="42" fontId="5" fillId="6" borderId="10" xfId="0" applyNumberFormat="1" applyFont="1" applyFill="1" applyBorder="1" applyAlignment="1">
      <alignment horizontal="center" wrapText="1"/>
    </xf>
    <xf numFmtId="164" fontId="5" fillId="6" borderId="11" xfId="1" applyNumberFormat="1" applyFont="1" applyFill="1" applyBorder="1" applyAlignment="1">
      <alignment horizontal="center" wrapText="1"/>
    </xf>
    <xf numFmtId="165" fontId="5" fillId="6" borderId="18" xfId="2" applyNumberFormat="1" applyFont="1" applyFill="1" applyBorder="1" applyProtection="1">
      <protection locked="0"/>
    </xf>
    <xf numFmtId="0" fontId="7" fillId="0" borderId="0" xfId="0" applyFont="1" applyFill="1" applyBorder="1" applyAlignment="1">
      <alignment horizontal="center"/>
    </xf>
    <xf numFmtId="0" fontId="4" fillId="7" borderId="0" xfId="0" applyFont="1" applyFill="1" applyBorder="1" applyAlignment="1">
      <alignment horizontal="center" wrapText="1"/>
    </xf>
    <xf numFmtId="0" fontId="4" fillId="7" borderId="5" xfId="0" applyFont="1" applyFill="1" applyBorder="1" applyAlignment="1">
      <alignment horizontal="center" wrapText="1"/>
    </xf>
    <xf numFmtId="44" fontId="4" fillId="2" borderId="11" xfId="2" applyFont="1" applyFill="1" applyBorder="1" applyAlignment="1" applyProtection="1">
      <alignment wrapText="1"/>
    </xf>
    <xf numFmtId="9" fontId="4" fillId="7" borderId="18" xfId="3" applyFont="1" applyFill="1" applyBorder="1" applyAlignment="1">
      <alignment wrapText="1"/>
    </xf>
    <xf numFmtId="0" fontId="12" fillId="0" borderId="0" xfId="0" applyFont="1" applyFill="1" applyBorder="1" applyAlignment="1">
      <alignment wrapText="1"/>
    </xf>
    <xf numFmtId="44" fontId="5" fillId="0" borderId="26" xfId="2" applyFont="1" applyBorder="1" applyProtection="1">
      <protection locked="0"/>
    </xf>
    <xf numFmtId="44" fontId="5" fillId="0" borderId="6" xfId="2" applyFont="1" applyBorder="1" applyProtection="1">
      <protection locked="0"/>
    </xf>
    <xf numFmtId="44" fontId="5" fillId="7" borderId="6" xfId="2" applyFont="1" applyFill="1" applyBorder="1"/>
    <xf numFmtId="0" fontId="5" fillId="0" borderId="0" xfId="0" applyFont="1" applyFill="1"/>
    <xf numFmtId="0" fontId="5" fillId="3" borderId="31" xfId="0" applyFont="1" applyFill="1" applyBorder="1" applyAlignment="1" applyProtection="1">
      <protection locked="0"/>
    </xf>
    <xf numFmtId="0" fontId="5" fillId="3" borderId="18" xfId="0" applyFont="1" applyFill="1" applyBorder="1" applyAlignment="1" applyProtection="1">
      <protection locked="0"/>
    </xf>
    <xf numFmtId="0" fontId="5" fillId="0" borderId="6" xfId="0" applyFont="1" applyBorder="1"/>
    <xf numFmtId="0" fontId="4" fillId="2" borderId="11" xfId="0" applyFont="1" applyFill="1" applyBorder="1" applyAlignment="1">
      <alignment horizontal="center"/>
    </xf>
    <xf numFmtId="0" fontId="4" fillId="2" borderId="18" xfId="0" applyFont="1" applyFill="1" applyBorder="1" applyAlignment="1">
      <alignment horizontal="center"/>
    </xf>
    <xf numFmtId="0" fontId="4" fillId="0" borderId="6" xfId="0" applyFont="1" applyBorder="1"/>
    <xf numFmtId="43" fontId="5" fillId="3" borderId="11" xfId="1" applyFont="1" applyFill="1" applyBorder="1" applyAlignment="1" applyProtection="1">
      <protection locked="0"/>
    </xf>
    <xf numFmtId="43" fontId="5" fillId="3" borderId="18" xfId="1" applyFont="1" applyFill="1" applyBorder="1" applyAlignment="1" applyProtection="1">
      <protection locked="0"/>
    </xf>
    <xf numFmtId="0" fontId="4" fillId="3" borderId="6" xfId="0" applyFont="1" applyFill="1" applyBorder="1" applyAlignment="1" applyProtection="1">
      <alignment vertical="top" wrapText="1"/>
      <protection locked="0"/>
    </xf>
    <xf numFmtId="164" fontId="5" fillId="3" borderId="11" xfId="1" applyNumberFormat="1" applyFont="1" applyFill="1" applyBorder="1" applyAlignment="1" applyProtection="1">
      <alignment vertical="top" wrapText="1"/>
      <protection locked="0"/>
    </xf>
    <xf numFmtId="164" fontId="5" fillId="3" borderId="18" xfId="1" applyNumberFormat="1" applyFont="1" applyFill="1" applyBorder="1" applyAlignment="1" applyProtection="1">
      <alignment vertical="top" wrapText="1"/>
      <protection locked="0"/>
    </xf>
    <xf numFmtId="0" fontId="5" fillId="3" borderId="29" xfId="0" applyFont="1" applyFill="1" applyBorder="1" applyAlignment="1" applyProtection="1">
      <protection locked="0"/>
    </xf>
    <xf numFmtId="0" fontId="0" fillId="0" borderId="0" xfId="0" applyFont="1" applyFill="1"/>
    <xf numFmtId="0" fontId="18" fillId="3" borderId="29" xfId="0" applyFont="1" applyFill="1" applyBorder="1" applyAlignment="1" applyProtection="1">
      <protection locked="0"/>
    </xf>
    <xf numFmtId="0" fontId="16" fillId="0" borderId="0" xfId="0" applyFont="1" applyFill="1" applyBorder="1" applyAlignment="1">
      <alignment horizontal="left" wrapText="1"/>
    </xf>
    <xf numFmtId="0" fontId="4" fillId="0" borderId="0" xfId="0" applyFont="1" applyAlignment="1">
      <alignment horizontal="left"/>
    </xf>
    <xf numFmtId="0" fontId="5" fillId="0" borderId="0" xfId="0" applyFont="1" applyAlignment="1">
      <alignment horizontal="left"/>
    </xf>
    <xf numFmtId="0" fontId="5" fillId="0" borderId="0" xfId="0" applyFont="1" applyAlignment="1">
      <alignment horizontal="left" wrapText="1"/>
    </xf>
    <xf numFmtId="0" fontId="4" fillId="0" borderId="0" xfId="0" applyFont="1"/>
    <xf numFmtId="0" fontId="21" fillId="0" borderId="0" xfId="4" applyFont="1"/>
    <xf numFmtId="0" fontId="21" fillId="0" borderId="0" xfId="4" applyFont="1" applyFill="1"/>
    <xf numFmtId="0" fontId="24" fillId="7" borderId="4" xfId="4" applyFont="1" applyFill="1" applyBorder="1" applyAlignment="1"/>
    <xf numFmtId="0" fontId="24" fillId="7" borderId="0" xfId="4" applyFont="1" applyFill="1" applyBorder="1" applyAlignment="1"/>
    <xf numFmtId="0" fontId="24" fillId="7" borderId="5" xfId="4" applyFont="1" applyFill="1" applyBorder="1" applyAlignment="1"/>
    <xf numFmtId="0" fontId="24" fillId="0" borderId="4" xfId="4" applyFont="1" applyBorder="1" applyAlignment="1">
      <alignment horizontal="center"/>
    </xf>
    <xf numFmtId="0" fontId="24" fillId="0" borderId="0" xfId="4" applyFont="1" applyBorder="1" applyAlignment="1">
      <alignment horizontal="center"/>
    </xf>
    <xf numFmtId="0" fontId="24" fillId="0" borderId="5" xfId="4" applyFont="1" applyBorder="1" applyAlignment="1">
      <alignment horizontal="center"/>
    </xf>
    <xf numFmtId="0" fontId="23" fillId="0" borderId="4" xfId="5" applyFont="1" applyFill="1" applyBorder="1" applyAlignment="1">
      <alignment horizontal="right"/>
    </xf>
    <xf numFmtId="0" fontId="23" fillId="0" borderId="0" xfId="4" applyFont="1" applyFill="1" applyBorder="1" applyAlignment="1">
      <alignment horizontal="center"/>
    </xf>
    <xf numFmtId="0" fontId="25" fillId="0" borderId="0" xfId="4" applyFont="1" applyBorder="1"/>
    <xf numFmtId="0" fontId="25" fillId="0" borderId="5" xfId="4" applyFont="1" applyBorder="1"/>
    <xf numFmtId="0" fontId="25" fillId="0" borderId="0" xfId="4" applyFont="1"/>
    <xf numFmtId="0" fontId="24" fillId="0" borderId="4" xfId="5" applyFont="1" applyFill="1" applyBorder="1" applyAlignment="1">
      <alignment horizontal="right"/>
    </xf>
    <xf numFmtId="0" fontId="7" fillId="0" borderId="0" xfId="4" applyFont="1" applyBorder="1" applyAlignment="1">
      <alignment horizontal="center"/>
    </xf>
    <xf numFmtId="3" fontId="7" fillId="0" borderId="0" xfId="4" quotePrefix="1" applyNumberFormat="1" applyFont="1" applyBorder="1" applyAlignment="1">
      <alignment horizontal="center"/>
    </xf>
    <xf numFmtId="3" fontId="7" fillId="0" borderId="5" xfId="4" quotePrefix="1" applyNumberFormat="1" applyFont="1" applyBorder="1" applyAlignment="1">
      <alignment horizontal="center"/>
    </xf>
    <xf numFmtId="0" fontId="16" fillId="0" borderId="0" xfId="4" applyFont="1" applyBorder="1"/>
    <xf numFmtId="0" fontId="16" fillId="0" borderId="4" xfId="4" applyFont="1" applyBorder="1"/>
    <xf numFmtId="0" fontId="16" fillId="0" borderId="5" xfId="4" applyFont="1" applyBorder="1"/>
    <xf numFmtId="0" fontId="7" fillId="0" borderId="5" xfId="4" applyFont="1" applyBorder="1" applyAlignment="1">
      <alignment horizontal="center"/>
    </xf>
    <xf numFmtId="0" fontId="7" fillId="0" borderId="4" xfId="4" applyFont="1" applyBorder="1" applyAlignment="1">
      <alignment horizontal="center"/>
    </xf>
    <xf numFmtId="0" fontId="7" fillId="0" borderId="14" xfId="4" applyFont="1" applyBorder="1" applyAlignment="1">
      <alignment horizontal="center"/>
    </xf>
    <xf numFmtId="0" fontId="7" fillId="0" borderId="15" xfId="4" applyFont="1" applyBorder="1" applyAlignment="1">
      <alignment horizontal="center"/>
    </xf>
    <xf numFmtId="0" fontId="7" fillId="0" borderId="16" xfId="4" applyFont="1" applyBorder="1" applyAlignment="1">
      <alignment horizontal="center"/>
    </xf>
    <xf numFmtId="0" fontId="19" fillId="0" borderId="4" xfId="4" applyFont="1" applyBorder="1"/>
    <xf numFmtId="0" fontId="19" fillId="0" borderId="0" xfId="4" applyFont="1" applyBorder="1"/>
    <xf numFmtId="0" fontId="19" fillId="0" borderId="5" xfId="4" applyFont="1" applyBorder="1"/>
    <xf numFmtId="0" fontId="16" fillId="0" borderId="6" xfId="4" applyFont="1" applyFill="1" applyBorder="1" applyAlignment="1">
      <alignment horizontal="left"/>
    </xf>
    <xf numFmtId="0" fontId="16" fillId="8" borderId="11" xfId="4" applyFont="1" applyFill="1" applyBorder="1"/>
    <xf numFmtId="0" fontId="16" fillId="0" borderId="11" xfId="4" applyFont="1" applyBorder="1" applyProtection="1">
      <protection locked="0"/>
    </xf>
    <xf numFmtId="164" fontId="16" fillId="0" borderId="11" xfId="1" applyNumberFormat="1" applyFont="1" applyBorder="1" applyProtection="1">
      <protection locked="0"/>
    </xf>
    <xf numFmtId="165" fontId="16" fillId="7" borderId="11" xfId="2" applyNumberFormat="1" applyFont="1" applyFill="1" applyBorder="1"/>
    <xf numFmtId="165" fontId="16" fillId="0" borderId="11" xfId="2" applyNumberFormat="1" applyFont="1" applyBorder="1" applyProtection="1">
      <protection locked="0"/>
    </xf>
    <xf numFmtId="165" fontId="16" fillId="7" borderId="18" xfId="2" applyNumberFormat="1" applyFont="1" applyFill="1" applyBorder="1"/>
    <xf numFmtId="0" fontId="16" fillId="0" borderId="11" xfId="4" applyFont="1" applyBorder="1"/>
    <xf numFmtId="164" fontId="16" fillId="0" borderId="11" xfId="1" applyNumberFormat="1" applyFont="1" applyBorder="1" applyAlignment="1">
      <alignment horizontal="center"/>
    </xf>
    <xf numFmtId="164" fontId="16" fillId="0" borderId="11" xfId="1" applyNumberFormat="1" applyFont="1" applyBorder="1"/>
    <xf numFmtId="165" fontId="16" fillId="0" borderId="11" xfId="2" applyNumberFormat="1" applyFont="1" applyBorder="1"/>
    <xf numFmtId="0" fontId="12" fillId="8" borderId="6" xfId="4" applyFont="1" applyFill="1" applyBorder="1" applyAlignment="1">
      <alignment horizontal="left"/>
    </xf>
    <xf numFmtId="0" fontId="16" fillId="8" borderId="11" xfId="4" applyFont="1" applyFill="1" applyBorder="1" applyProtection="1">
      <protection locked="0"/>
    </xf>
    <xf numFmtId="164" fontId="16" fillId="8" borderId="11" xfId="1" applyNumberFormat="1" applyFont="1" applyFill="1" applyBorder="1" applyProtection="1">
      <protection locked="0"/>
    </xf>
    <xf numFmtId="165" fontId="16" fillId="8" borderId="11" xfId="2" applyNumberFormat="1" applyFont="1" applyFill="1" applyBorder="1" applyProtection="1">
      <protection locked="0"/>
    </xf>
    <xf numFmtId="164" fontId="16" fillId="8" borderId="18" xfId="1" applyNumberFormat="1" applyFont="1" applyFill="1" applyBorder="1" applyProtection="1">
      <protection locked="0"/>
    </xf>
    <xf numFmtId="165" fontId="16" fillId="0" borderId="18" xfId="2" applyNumberFormat="1" applyFont="1" applyBorder="1"/>
    <xf numFmtId="165" fontId="16" fillId="8" borderId="11" xfId="2" applyNumberFormat="1" applyFont="1" applyFill="1" applyBorder="1"/>
    <xf numFmtId="0" fontId="16" fillId="0" borderId="4" xfId="4" applyFont="1" applyFill="1" applyBorder="1" applyAlignment="1">
      <alignment horizontal="left"/>
    </xf>
    <xf numFmtId="164" fontId="16" fillId="0" borderId="15" xfId="1" applyNumberFormat="1" applyFont="1" applyBorder="1"/>
    <xf numFmtId="165" fontId="16" fillId="0" borderId="15" xfId="2" applyNumberFormat="1" applyFont="1" applyBorder="1"/>
    <xf numFmtId="165" fontId="16" fillId="0" borderId="0" xfId="2" applyNumberFormat="1" applyFont="1" applyBorder="1"/>
    <xf numFmtId="165" fontId="16" fillId="0" borderId="16" xfId="2" applyNumberFormat="1" applyFont="1" applyBorder="1"/>
    <xf numFmtId="0" fontId="26" fillId="0" borderId="0" xfId="4" applyFont="1"/>
    <xf numFmtId="0" fontId="7" fillId="7" borderId="4" xfId="4" applyFont="1" applyFill="1" applyBorder="1"/>
    <xf numFmtId="0" fontId="7" fillId="7" borderId="0" xfId="4" applyFont="1" applyFill="1" applyBorder="1"/>
    <xf numFmtId="164" fontId="7" fillId="7" borderId="38" xfId="1" applyNumberFormat="1" applyFont="1" applyFill="1" applyBorder="1"/>
    <xf numFmtId="165" fontId="7" fillId="7" borderId="0" xfId="2" applyNumberFormat="1" applyFont="1" applyFill="1" applyBorder="1"/>
    <xf numFmtId="164" fontId="7" fillId="7" borderId="39" xfId="1" applyNumberFormat="1" applyFont="1" applyFill="1" applyBorder="1"/>
    <xf numFmtId="0" fontId="21" fillId="0" borderId="4" xfId="4" applyFont="1" applyBorder="1"/>
    <xf numFmtId="0" fontId="21" fillId="0" borderId="0" xfId="4" applyFont="1" applyBorder="1"/>
    <xf numFmtId="0" fontId="21" fillId="0" borderId="5" xfId="4" applyFont="1" applyBorder="1"/>
    <xf numFmtId="0" fontId="7" fillId="0" borderId="4" xfId="4" applyFont="1" applyBorder="1"/>
    <xf numFmtId="0" fontId="21" fillId="0" borderId="35" xfId="4" applyFont="1" applyBorder="1"/>
    <xf numFmtId="0" fontId="21" fillId="0" borderId="36" xfId="4" applyFont="1" applyBorder="1"/>
    <xf numFmtId="0" fontId="21" fillId="0" borderId="37" xfId="4" applyFont="1" applyBorder="1"/>
    <xf numFmtId="0" fontId="22" fillId="2" borderId="1" xfId="4" applyFont="1" applyFill="1" applyBorder="1" applyAlignment="1" applyProtection="1"/>
    <xf numFmtId="0" fontId="22" fillId="2" borderId="2" xfId="4" applyFont="1" applyFill="1" applyBorder="1" applyAlignment="1" applyProtection="1"/>
    <xf numFmtId="0" fontId="22" fillId="2" borderId="3" xfId="4" applyFont="1" applyFill="1" applyBorder="1" applyAlignment="1" applyProtection="1"/>
    <xf numFmtId="0" fontId="22" fillId="0" borderId="0" xfId="4" applyFont="1" applyFill="1" applyBorder="1" applyAlignment="1"/>
    <xf numFmtId="0" fontId="23" fillId="0" borderId="0" xfId="4" applyFont="1" applyFill="1" applyBorder="1" applyAlignment="1"/>
    <xf numFmtId="0" fontId="21" fillId="0" borderId="0" xfId="4" applyFont="1" applyFill="1" applyBorder="1"/>
    <xf numFmtId="0" fontId="25" fillId="0" borderId="1" xfId="4" applyFont="1" applyBorder="1" applyProtection="1">
      <protection locked="0"/>
    </xf>
    <xf numFmtId="0" fontId="24" fillId="0" borderId="2" xfId="5" applyFont="1" applyFill="1" applyBorder="1" applyAlignment="1" applyProtection="1">
      <protection locked="0"/>
    </xf>
    <xf numFmtId="0" fontId="24" fillId="0" borderId="3" xfId="5" applyFont="1" applyFill="1" applyBorder="1" applyAlignment="1" applyProtection="1">
      <protection locked="0"/>
    </xf>
    <xf numFmtId="0" fontId="23" fillId="0" borderId="4" xfId="5" applyFont="1" applyFill="1" applyBorder="1" applyAlignment="1" applyProtection="1">
      <alignment horizontal="right"/>
    </xf>
    <xf numFmtId="0" fontId="23" fillId="0" borderId="0" xfId="4" applyFont="1" applyFill="1" applyBorder="1" applyAlignment="1" applyProtection="1">
      <alignment horizontal="center"/>
      <protection locked="0"/>
    </xf>
    <xf numFmtId="0" fontId="23" fillId="0" borderId="5" xfId="4" applyFont="1" applyFill="1" applyBorder="1" applyAlignment="1" applyProtection="1">
      <alignment horizontal="center"/>
      <protection locked="0"/>
    </xf>
    <xf numFmtId="0" fontId="21" fillId="0" borderId="4" xfId="4" applyFont="1" applyBorder="1" applyProtection="1">
      <protection locked="0"/>
    </xf>
    <xf numFmtId="0" fontId="24" fillId="0" borderId="0" xfId="4" applyFont="1" applyFill="1" applyBorder="1" applyAlignment="1" applyProtection="1">
      <protection locked="0"/>
    </xf>
    <xf numFmtId="0" fontId="24" fillId="0" borderId="5" xfId="4" applyFont="1" applyFill="1" applyBorder="1" applyAlignment="1" applyProtection="1">
      <protection locked="0"/>
    </xf>
    <xf numFmtId="0" fontId="24" fillId="3" borderId="6" xfId="4" applyFont="1" applyFill="1" applyBorder="1" applyAlignment="1" applyProtection="1">
      <alignment horizontal="center"/>
    </xf>
    <xf numFmtId="0" fontId="24" fillId="3" borderId="34" xfId="4" applyFont="1" applyFill="1" applyBorder="1" applyAlignment="1" applyProtection="1">
      <alignment horizontal="center"/>
    </xf>
    <xf numFmtId="0" fontId="24" fillId="3" borderId="17" xfId="4" applyFont="1" applyFill="1" applyBorder="1" applyAlignment="1" applyProtection="1">
      <alignment horizontal="center"/>
    </xf>
    <xf numFmtId="0" fontId="24" fillId="3" borderId="9" xfId="4" applyFont="1" applyFill="1" applyBorder="1" applyAlignment="1" applyProtection="1">
      <alignment horizontal="center"/>
    </xf>
    <xf numFmtId="0" fontId="24" fillId="3" borderId="26" xfId="4" applyFont="1" applyFill="1" applyBorder="1" applyAlignment="1" applyProtection="1">
      <alignment horizontal="center"/>
    </xf>
    <xf numFmtId="0" fontId="24" fillId="8" borderId="43" xfId="4" applyFont="1" applyFill="1" applyBorder="1" applyAlignment="1" applyProtection="1">
      <alignment horizontal="center" wrapText="1"/>
    </xf>
    <xf numFmtId="0" fontId="24" fillId="8" borderId="43" xfId="4" quotePrefix="1" applyFont="1" applyFill="1" applyBorder="1" applyAlignment="1" applyProtection="1">
      <alignment horizontal="center" wrapText="1"/>
    </xf>
    <xf numFmtId="0" fontId="24" fillId="8" borderId="16" xfId="4" applyFont="1" applyFill="1" applyBorder="1" applyAlignment="1" applyProtection="1">
      <alignment horizontal="center" wrapText="1"/>
    </xf>
    <xf numFmtId="0" fontId="21" fillId="7" borderId="26" xfId="4" applyFont="1" applyFill="1" applyBorder="1" applyProtection="1"/>
    <xf numFmtId="0" fontId="21" fillId="7" borderId="43" xfId="4" applyFont="1" applyFill="1" applyBorder="1" applyProtection="1"/>
    <xf numFmtId="0" fontId="21" fillId="7" borderId="17" xfId="4" applyFont="1" applyFill="1" applyBorder="1" applyProtection="1"/>
    <xf numFmtId="0" fontId="24" fillId="7" borderId="17" xfId="4" applyFont="1" applyFill="1" applyBorder="1" applyAlignment="1" applyProtection="1">
      <alignment horizontal="center"/>
    </xf>
    <xf numFmtId="0" fontId="24" fillId="7" borderId="43" xfId="4" applyFont="1" applyFill="1" applyBorder="1" applyProtection="1"/>
    <xf numFmtId="0" fontId="24" fillId="7" borderId="43" xfId="4" applyFont="1" applyFill="1" applyBorder="1" applyAlignment="1" applyProtection="1">
      <alignment horizontal="center"/>
    </xf>
    <xf numFmtId="0" fontId="24" fillId="7" borderId="16" xfId="4" applyFont="1" applyFill="1" applyBorder="1" applyAlignment="1" applyProtection="1">
      <alignment horizontal="center"/>
    </xf>
    <xf numFmtId="0" fontId="28" fillId="7" borderId="26" xfId="4" applyFont="1" applyFill="1" applyBorder="1" applyProtection="1"/>
    <xf numFmtId="0" fontId="29" fillId="0" borderId="26" xfId="4" applyFont="1" applyFill="1" applyBorder="1" applyProtection="1"/>
    <xf numFmtId="0" fontId="21" fillId="3" borderId="43" xfId="4" applyFont="1" applyFill="1" applyBorder="1" applyProtection="1"/>
    <xf numFmtId="43" fontId="21" fillId="3" borderId="43" xfId="1" applyFont="1" applyFill="1" applyBorder="1" applyProtection="1"/>
    <xf numFmtId="43" fontId="21" fillId="3" borderId="16" xfId="1" applyFont="1" applyFill="1" applyBorder="1" applyAlignment="1" applyProtection="1">
      <alignment horizontal="center"/>
    </xf>
    <xf numFmtId="0" fontId="24" fillId="0" borderId="6" xfId="4" applyFont="1" applyFill="1" applyBorder="1" applyAlignment="1">
      <alignment horizontal="left"/>
    </xf>
    <xf numFmtId="167" fontId="21" fillId="0" borderId="11" xfId="4" applyNumberFormat="1" applyFont="1" applyFill="1" applyBorder="1"/>
    <xf numFmtId="167" fontId="21" fillId="0" borderId="18" xfId="4" applyNumberFormat="1" applyFont="1" applyFill="1" applyBorder="1"/>
    <xf numFmtId="0" fontId="21" fillId="0" borderId="6" xfId="4" applyFont="1" applyFill="1" applyBorder="1" applyAlignment="1">
      <alignment horizontal="left" indent="2"/>
    </xf>
    <xf numFmtId="3" fontId="21" fillId="0" borderId="11" xfId="4" applyNumberFormat="1" applyFont="1" applyFill="1" applyBorder="1"/>
    <xf numFmtId="3" fontId="21" fillId="0" borderId="18" xfId="4" applyNumberFormat="1" applyFont="1" applyBorder="1"/>
    <xf numFmtId="0" fontId="30" fillId="8" borderId="6" xfId="4" applyFont="1" applyFill="1" applyBorder="1" applyAlignment="1">
      <alignment horizontal="left"/>
    </xf>
    <xf numFmtId="3" fontId="21" fillId="8" borderId="11" xfId="4" applyNumberFormat="1" applyFont="1" applyFill="1" applyBorder="1"/>
    <xf numFmtId="3" fontId="21" fillId="8" borderId="18" xfId="4" applyNumberFormat="1" applyFont="1" applyFill="1" applyBorder="1"/>
    <xf numFmtId="0" fontId="21" fillId="0" borderId="6" xfId="4" applyFont="1" applyBorder="1" applyAlignment="1">
      <alignment horizontal="left" indent="2"/>
    </xf>
    <xf numFmtId="3" fontId="21" fillId="0" borderId="11" xfId="4" applyNumberFormat="1" applyFont="1" applyBorder="1"/>
    <xf numFmtId="0" fontId="21" fillId="0" borderId="26" xfId="4" applyFont="1" applyBorder="1" applyAlignment="1">
      <alignment horizontal="left" indent="2"/>
    </xf>
    <xf numFmtId="3" fontId="21" fillId="0" borderId="15" xfId="4" applyNumberFormat="1" applyFont="1" applyFill="1" applyBorder="1"/>
    <xf numFmtId="3" fontId="21" fillId="0" borderId="15" xfId="4" applyNumberFormat="1" applyFont="1" applyBorder="1"/>
    <xf numFmtId="0" fontId="26" fillId="7" borderId="26" xfId="4" applyFont="1" applyFill="1" applyBorder="1" applyProtection="1"/>
    <xf numFmtId="165" fontId="26" fillId="7" borderId="16" xfId="4" applyNumberFormat="1" applyFont="1" applyFill="1" applyBorder="1" applyProtection="1"/>
    <xf numFmtId="0" fontId="26" fillId="0" borderId="0" xfId="4" applyFont="1" applyFill="1"/>
    <xf numFmtId="0" fontId="24" fillId="0" borderId="26" xfId="4" applyFont="1" applyFill="1" applyBorder="1" applyProtection="1">
      <protection locked="0"/>
    </xf>
    <xf numFmtId="42" fontId="21" fillId="0" borderId="43" xfId="4" applyNumberFormat="1" applyFont="1" applyFill="1" applyBorder="1" applyProtection="1">
      <protection locked="0"/>
    </xf>
    <xf numFmtId="43" fontId="21" fillId="0" borderId="43" xfId="1" applyFont="1" applyFill="1" applyBorder="1" applyProtection="1">
      <protection locked="0"/>
    </xf>
    <xf numFmtId="43" fontId="21" fillId="0" borderId="16" xfId="1" applyFont="1" applyFill="1" applyBorder="1" applyProtection="1">
      <protection locked="0"/>
    </xf>
    <xf numFmtId="0" fontId="24" fillId="3" borderId="26" xfId="4" applyFont="1" applyFill="1" applyBorder="1" applyProtection="1">
      <protection locked="0"/>
    </xf>
    <xf numFmtId="43" fontId="21" fillId="3" borderId="43" xfId="1" applyFont="1" applyFill="1" applyBorder="1" applyProtection="1">
      <protection locked="0"/>
    </xf>
    <xf numFmtId="43" fontId="21" fillId="3" borderId="16" xfId="1" applyFont="1" applyFill="1" applyBorder="1" applyProtection="1">
      <protection locked="0"/>
    </xf>
    <xf numFmtId="0" fontId="30" fillId="8" borderId="6" xfId="4" applyFont="1" applyFill="1" applyBorder="1"/>
    <xf numFmtId="164" fontId="21" fillId="0" borderId="0" xfId="1" applyNumberFormat="1" applyFont="1"/>
    <xf numFmtId="3" fontId="21" fillId="0" borderId="0" xfId="4" applyNumberFormat="1" applyFont="1" applyFill="1"/>
    <xf numFmtId="0" fontId="26" fillId="7" borderId="6" xfId="4" applyFont="1" applyFill="1" applyBorder="1" applyProtection="1"/>
    <xf numFmtId="42" fontId="19" fillId="7" borderId="11" xfId="4" applyNumberFormat="1" applyFont="1" applyFill="1" applyBorder="1" applyProtection="1"/>
    <xf numFmtId="42" fontId="19" fillId="7" borderId="18" xfId="4" applyNumberFormat="1" applyFont="1" applyFill="1" applyBorder="1" applyProtection="1"/>
    <xf numFmtId="0" fontId="19" fillId="0" borderId="0" xfId="4" applyFont="1" applyFill="1"/>
    <xf numFmtId="0" fontId="26" fillId="3" borderId="6" xfId="4" applyFont="1" applyFill="1" applyBorder="1" applyProtection="1"/>
    <xf numFmtId="42" fontId="19" fillId="3" borderId="11" xfId="4" applyNumberFormat="1" applyFont="1" applyFill="1" applyBorder="1" applyProtection="1"/>
    <xf numFmtId="42" fontId="19" fillId="3" borderId="18" xfId="4" applyNumberFormat="1" applyFont="1" applyFill="1" applyBorder="1" applyProtection="1"/>
    <xf numFmtId="42" fontId="19" fillId="10" borderId="11" xfId="4" applyNumberFormat="1" applyFont="1" applyFill="1" applyBorder="1" applyProtection="1"/>
    <xf numFmtId="0" fontId="24" fillId="11" borderId="45" xfId="4" applyFont="1" applyFill="1" applyBorder="1" applyProtection="1"/>
    <xf numFmtId="0" fontId="21" fillId="11" borderId="46" xfId="4" applyFont="1" applyFill="1" applyBorder="1" applyProtection="1">
      <protection locked="0"/>
    </xf>
    <xf numFmtId="10" fontId="21" fillId="11" borderId="46" xfId="3" applyNumberFormat="1" applyFont="1" applyFill="1" applyBorder="1" applyProtection="1"/>
    <xf numFmtId="10" fontId="21" fillId="11" borderId="46" xfId="3" applyNumberFormat="1" applyFont="1" applyFill="1" applyBorder="1" applyProtection="1">
      <protection locked="0"/>
    </xf>
    <xf numFmtId="10" fontId="21" fillId="11" borderId="47" xfId="3" applyNumberFormat="1" applyFont="1" applyFill="1" applyBorder="1" applyProtection="1"/>
    <xf numFmtId="0" fontId="24" fillId="3" borderId="4" xfId="4" applyFont="1" applyFill="1" applyBorder="1"/>
    <xf numFmtId="0" fontId="21" fillId="3" borderId="0" xfId="4" applyFont="1" applyFill="1" applyBorder="1"/>
    <xf numFmtId="0" fontId="21" fillId="3" borderId="5" xfId="4" applyFont="1" applyFill="1" applyBorder="1"/>
    <xf numFmtId="0" fontId="24" fillId="0" borderId="4" xfId="4" applyFont="1" applyFill="1" applyBorder="1"/>
    <xf numFmtId="0" fontId="21" fillId="0" borderId="5" xfId="4" applyFont="1" applyFill="1" applyBorder="1"/>
    <xf numFmtId="0" fontId="21" fillId="0" borderId="4" xfId="4" quotePrefix="1" applyFont="1" applyFill="1" applyBorder="1"/>
    <xf numFmtId="0" fontId="21" fillId="0" borderId="35" xfId="4" quotePrefix="1" applyFont="1" applyFill="1" applyBorder="1"/>
    <xf numFmtId="0" fontId="21" fillId="0" borderId="36" xfId="4" applyFont="1" applyFill="1" applyBorder="1"/>
    <xf numFmtId="0" fontId="21" fillId="0" borderId="37" xfId="4" applyFont="1" applyFill="1" applyBorder="1"/>
    <xf numFmtId="0" fontId="24" fillId="0" borderId="4" xfId="5" applyFont="1" applyFill="1" applyBorder="1" applyAlignment="1" applyProtection="1">
      <alignment horizontal="left"/>
    </xf>
    <xf numFmtId="0" fontId="24" fillId="0" borderId="0" xfId="4" applyFont="1" applyFill="1" applyBorder="1" applyAlignment="1" applyProtection="1">
      <alignment horizontal="center"/>
      <protection locked="0"/>
    </xf>
    <xf numFmtId="42" fontId="19" fillId="0" borderId="11" xfId="4" applyNumberFormat="1" applyFont="1" applyFill="1" applyBorder="1" applyProtection="1"/>
    <xf numFmtId="42" fontId="19" fillId="0" borderId="18" xfId="4" applyNumberFormat="1" applyFont="1" applyFill="1" applyBorder="1" applyProtection="1"/>
    <xf numFmtId="3" fontId="21" fillId="0" borderId="18" xfId="4" applyNumberFormat="1" applyFont="1" applyFill="1" applyBorder="1"/>
    <xf numFmtId="3" fontId="31" fillId="0" borderId="0" xfId="4" applyNumberFormat="1" applyFont="1" applyFill="1"/>
    <xf numFmtId="3" fontId="21" fillId="12" borderId="11" xfId="4" applyNumberFormat="1" applyFont="1" applyFill="1" applyBorder="1"/>
    <xf numFmtId="42" fontId="19" fillId="13" borderId="11" xfId="4" applyNumberFormat="1" applyFont="1" applyFill="1" applyBorder="1" applyProtection="1"/>
    <xf numFmtId="44" fontId="21" fillId="0" borderId="0" xfId="4" applyNumberFormat="1" applyFont="1"/>
    <xf numFmtId="0" fontId="6" fillId="4" borderId="10"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9" xfId="0" applyFont="1" applyFill="1" applyBorder="1" applyAlignment="1">
      <alignment horizontal="center" vertic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0" xfId="0" applyFont="1" applyFill="1" applyBorder="1" applyAlignment="1">
      <alignment horizontal="center"/>
    </xf>
    <xf numFmtId="0" fontId="2" fillId="2" borderId="5" xfId="0" applyFont="1" applyFill="1" applyBorder="1" applyAlignment="1">
      <alignment horizontal="center"/>
    </xf>
    <xf numFmtId="0" fontId="3" fillId="2" borderId="4" xfId="0" applyFont="1" applyFill="1" applyBorder="1" applyAlignment="1">
      <alignment horizontal="center"/>
    </xf>
    <xf numFmtId="0" fontId="3" fillId="2" borderId="0" xfId="0" applyFont="1" applyFill="1" applyBorder="1" applyAlignment="1">
      <alignment horizontal="center"/>
    </xf>
    <xf numFmtId="0" fontId="3" fillId="2" borderId="5" xfId="0" applyFont="1" applyFill="1" applyBorder="1" applyAlignment="1">
      <alignment horizontal="center"/>
    </xf>
    <xf numFmtId="0" fontId="5" fillId="3" borderId="7" xfId="0" applyFont="1" applyFill="1" applyBorder="1" applyAlignment="1" applyProtection="1">
      <alignment horizontal="left"/>
      <protection locked="0"/>
    </xf>
    <xf numFmtId="0" fontId="5" fillId="3" borderId="8" xfId="0" applyFont="1" applyFill="1" applyBorder="1" applyAlignment="1" applyProtection="1">
      <alignment horizontal="left"/>
      <protection locked="0"/>
    </xf>
    <xf numFmtId="0" fontId="5" fillId="3" borderId="9" xfId="0" applyFont="1" applyFill="1" applyBorder="1" applyAlignment="1" applyProtection="1">
      <alignment horizontal="left"/>
      <protection locked="0"/>
    </xf>
    <xf numFmtId="0" fontId="4" fillId="6" borderId="10" xfId="0" applyFont="1" applyFill="1" applyBorder="1" applyAlignment="1">
      <alignment horizontal="center"/>
    </xf>
    <xf numFmtId="0" fontId="4" fillId="6" borderId="8" xfId="0" applyFont="1" applyFill="1" applyBorder="1" applyAlignment="1">
      <alignment horizontal="center"/>
    </xf>
    <xf numFmtId="0" fontId="4" fillId="6" borderId="9" xfId="0" applyFont="1" applyFill="1" applyBorder="1" applyAlignment="1">
      <alignment horizontal="center"/>
    </xf>
    <xf numFmtId="0" fontId="5" fillId="0" borderId="12" xfId="0" applyFont="1" applyBorder="1" applyAlignment="1" applyProtection="1">
      <alignment horizontal="left"/>
      <protection locked="0"/>
    </xf>
    <xf numFmtId="0" fontId="5" fillId="0" borderId="13" xfId="0" applyFont="1" applyBorder="1" applyAlignment="1" applyProtection="1">
      <alignment horizontal="left"/>
      <protection locked="0"/>
    </xf>
    <xf numFmtId="0" fontId="4" fillId="5" borderId="14" xfId="0" applyFont="1" applyFill="1" applyBorder="1" applyAlignment="1">
      <alignment horizontal="center"/>
    </xf>
    <xf numFmtId="0" fontId="4" fillId="5" borderId="15" xfId="0" applyFont="1" applyFill="1" applyBorder="1" applyAlignment="1">
      <alignment horizontal="center"/>
    </xf>
    <xf numFmtId="0" fontId="4" fillId="5" borderId="16" xfId="0" applyFont="1" applyFill="1" applyBorder="1" applyAlignment="1">
      <alignment horizontal="center"/>
    </xf>
    <xf numFmtId="0" fontId="4" fillId="6" borderId="7" xfId="0" applyFont="1" applyFill="1" applyBorder="1" applyAlignment="1">
      <alignment horizontal="center" wrapText="1"/>
    </xf>
    <xf numFmtId="0" fontId="4" fillId="6" borderId="17" xfId="0" applyFont="1" applyFill="1" applyBorder="1" applyAlignment="1">
      <alignment horizontal="center" wrapText="1"/>
    </xf>
    <xf numFmtId="165" fontId="5" fillId="6" borderId="7" xfId="2" applyNumberFormat="1" applyFont="1" applyFill="1" applyBorder="1" applyAlignment="1" applyProtection="1">
      <alignment horizontal="center" wrapText="1"/>
    </xf>
    <xf numFmtId="165" fontId="5" fillId="6" borderId="17" xfId="2" applyNumberFormat="1" applyFont="1" applyFill="1" applyBorder="1" applyAlignment="1" applyProtection="1">
      <alignment horizontal="center" wrapText="1"/>
    </xf>
    <xf numFmtId="165" fontId="5" fillId="6" borderId="7" xfId="0" applyNumberFormat="1" applyFont="1" applyFill="1" applyBorder="1" applyAlignment="1" applyProtection="1">
      <alignment horizontal="center"/>
      <protection locked="0"/>
    </xf>
    <xf numFmtId="165" fontId="5" fillId="6" borderId="17" xfId="0" applyNumberFormat="1" applyFont="1" applyFill="1" applyBorder="1" applyAlignment="1" applyProtection="1">
      <alignment horizontal="center"/>
      <protection locked="0"/>
    </xf>
    <xf numFmtId="0" fontId="4" fillId="6" borderId="10" xfId="0" applyFont="1" applyFill="1" applyBorder="1" applyAlignment="1">
      <alignment horizontal="center" wrapText="1"/>
    </xf>
    <xf numFmtId="0" fontId="4" fillId="6" borderId="8" xfId="0" applyFont="1" applyFill="1" applyBorder="1" applyAlignment="1">
      <alignment horizontal="center" wrapText="1"/>
    </xf>
    <xf numFmtId="0" fontId="4" fillId="6" borderId="9" xfId="0" applyFont="1" applyFill="1" applyBorder="1" applyAlignment="1">
      <alignment horizontal="center" wrapText="1"/>
    </xf>
    <xf numFmtId="0" fontId="9" fillId="0" borderId="10" xfId="0" applyFont="1" applyBorder="1" applyAlignment="1" applyProtection="1">
      <alignment horizontal="left" vertical="top" wrapText="1"/>
      <protection locked="0"/>
    </xf>
    <xf numFmtId="0" fontId="9" fillId="0" borderId="8" xfId="0" applyFont="1" applyBorder="1" applyAlignment="1" applyProtection="1">
      <alignment horizontal="left" vertical="top" wrapText="1"/>
      <protection locked="0"/>
    </xf>
    <xf numFmtId="0" fontId="9" fillId="0" borderId="9" xfId="0" applyFont="1" applyBorder="1" applyAlignment="1" applyProtection="1">
      <alignment horizontal="left" vertical="top" wrapText="1"/>
      <protection locked="0"/>
    </xf>
    <xf numFmtId="0" fontId="5" fillId="7" borderId="7" xfId="0" applyFont="1" applyFill="1" applyBorder="1" applyAlignment="1">
      <alignment horizontal="left"/>
    </xf>
    <xf numFmtId="0" fontId="5" fillId="7" borderId="8" xfId="0" applyFont="1" applyFill="1" applyBorder="1" applyAlignment="1">
      <alignment horizontal="left"/>
    </xf>
    <xf numFmtId="0" fontId="5" fillId="7" borderId="9" xfId="0" applyFont="1" applyFill="1" applyBorder="1" applyAlignment="1">
      <alignment horizontal="left"/>
    </xf>
    <xf numFmtId="0" fontId="6" fillId="4" borderId="19"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21" xfId="0" applyFont="1" applyFill="1" applyBorder="1" applyAlignment="1">
      <alignment horizontal="center" vertical="center"/>
    </xf>
    <xf numFmtId="0" fontId="4" fillId="7" borderId="22" xfId="0" applyFont="1" applyFill="1" applyBorder="1" applyAlignment="1">
      <alignment wrapText="1"/>
    </xf>
    <xf numFmtId="0" fontId="4" fillId="7" borderId="23" xfId="0" applyFont="1" applyFill="1" applyBorder="1" applyAlignment="1">
      <alignment wrapText="1"/>
    </xf>
    <xf numFmtId="0" fontId="4" fillId="7" borderId="24" xfId="0" applyFont="1" applyFill="1" applyBorder="1" applyAlignment="1">
      <alignment wrapText="1"/>
    </xf>
    <xf numFmtId="0" fontId="4" fillId="7" borderId="1" xfId="0" applyFont="1" applyFill="1" applyBorder="1" applyAlignment="1">
      <alignment horizontal="center" vertical="center" wrapText="1"/>
    </xf>
    <xf numFmtId="0" fontId="4" fillId="7" borderId="14" xfId="0" applyFont="1" applyFill="1" applyBorder="1" applyAlignment="1">
      <alignment horizontal="center" vertical="center" wrapText="1"/>
    </xf>
    <xf numFmtId="0" fontId="4" fillId="7" borderId="25" xfId="0" applyFont="1" applyFill="1" applyBorder="1" applyAlignment="1">
      <alignment horizontal="center" wrapText="1"/>
    </xf>
    <xf numFmtId="44" fontId="4" fillId="2" borderId="7" xfId="2" applyFont="1" applyFill="1" applyBorder="1" applyAlignment="1" applyProtection="1">
      <alignment horizontal="center" wrapText="1"/>
    </xf>
    <xf numFmtId="44" fontId="4" fillId="2" borderId="17" xfId="2" applyFont="1" applyFill="1" applyBorder="1" applyAlignment="1" applyProtection="1">
      <alignment horizontal="center" wrapText="1"/>
    </xf>
    <xf numFmtId="0" fontId="4" fillId="7" borderId="19" xfId="0" applyFont="1" applyFill="1" applyBorder="1" applyAlignment="1">
      <alignment horizontal="center" vertical="center" wrapText="1"/>
    </xf>
    <xf numFmtId="0" fontId="4" fillId="7" borderId="20" xfId="0" applyFont="1" applyFill="1" applyBorder="1" applyAlignment="1">
      <alignment horizontal="center" vertical="center" wrapText="1"/>
    </xf>
    <xf numFmtId="0" fontId="4" fillId="7" borderId="21" xfId="0" applyFont="1" applyFill="1" applyBorder="1" applyAlignment="1">
      <alignment horizontal="center" vertical="center" wrapText="1"/>
    </xf>
    <xf numFmtId="0" fontId="5" fillId="0" borderId="22" xfId="0" applyFont="1" applyBorder="1" applyAlignment="1" applyProtection="1">
      <alignment horizontal="left" vertical="top" wrapText="1"/>
      <protection locked="0"/>
    </xf>
    <xf numFmtId="0" fontId="5" fillId="0" borderId="23" xfId="0" applyFont="1" applyBorder="1" applyAlignment="1" applyProtection="1">
      <alignment horizontal="left" vertical="top" wrapText="1"/>
      <protection locked="0"/>
    </xf>
    <xf numFmtId="0" fontId="5" fillId="0" borderId="24" xfId="0" applyFont="1" applyBorder="1" applyAlignment="1" applyProtection="1">
      <alignment horizontal="left" vertical="top" wrapText="1"/>
      <protection locked="0"/>
    </xf>
    <xf numFmtId="0" fontId="4" fillId="7" borderId="22" xfId="0" applyFont="1" applyFill="1" applyBorder="1" applyAlignment="1">
      <alignment horizontal="center"/>
    </xf>
    <xf numFmtId="0" fontId="4" fillId="7" borderId="23" xfId="0" applyFont="1" applyFill="1" applyBorder="1" applyAlignment="1">
      <alignment horizontal="center"/>
    </xf>
    <xf numFmtId="0" fontId="4" fillId="7" borderId="24" xfId="0" applyFont="1" applyFill="1" applyBorder="1" applyAlignment="1">
      <alignment horizontal="center"/>
    </xf>
    <xf numFmtId="0" fontId="5" fillId="7" borderId="27" xfId="0" applyFont="1" applyFill="1" applyBorder="1" applyAlignment="1">
      <alignment horizontal="left"/>
    </xf>
    <xf numFmtId="0" fontId="5" fillId="7" borderId="28" xfId="0" applyFont="1" applyFill="1" applyBorder="1" applyAlignment="1">
      <alignment horizontal="left"/>
    </xf>
    <xf numFmtId="0" fontId="5" fillId="7" borderId="29" xfId="0" applyFont="1" applyFill="1" applyBorder="1" applyAlignment="1">
      <alignment horizontal="left"/>
    </xf>
    <xf numFmtId="0" fontId="5" fillId="3" borderId="14" xfId="0" applyFont="1" applyFill="1" applyBorder="1" applyAlignment="1" applyProtection="1">
      <alignment horizontal="left" vertical="top" wrapText="1"/>
      <protection locked="0"/>
    </xf>
    <xf numFmtId="0" fontId="5" fillId="3" borderId="15" xfId="0" applyFont="1" applyFill="1" applyBorder="1" applyAlignment="1" applyProtection="1">
      <alignment horizontal="left" vertical="top" wrapText="1"/>
      <protection locked="0"/>
    </xf>
    <xf numFmtId="0" fontId="5" fillId="3" borderId="16" xfId="0" applyFont="1" applyFill="1" applyBorder="1" applyAlignment="1" applyProtection="1">
      <alignment horizontal="left" vertical="top" wrapText="1"/>
      <protection locked="0"/>
    </xf>
    <xf numFmtId="0" fontId="4" fillId="7" borderId="6" xfId="0" applyFont="1" applyFill="1" applyBorder="1" applyAlignment="1">
      <alignment horizontal="center"/>
    </xf>
    <xf numFmtId="0" fontId="4" fillId="7" borderId="11" xfId="0" applyFont="1" applyFill="1" applyBorder="1" applyAlignment="1">
      <alignment horizontal="center"/>
    </xf>
    <xf numFmtId="0" fontId="4" fillId="7" borderId="7" xfId="0" applyFont="1" applyFill="1" applyBorder="1" applyAlignment="1">
      <alignment horizontal="center"/>
    </xf>
    <xf numFmtId="0" fontId="4" fillId="7" borderId="18" xfId="0" applyFont="1" applyFill="1" applyBorder="1" applyAlignment="1">
      <alignment horizontal="center"/>
    </xf>
    <xf numFmtId="0" fontId="5" fillId="0" borderId="19" xfId="0" applyFont="1" applyBorder="1" applyAlignment="1" applyProtection="1">
      <alignment horizontal="left" vertical="top" wrapText="1"/>
      <protection locked="0"/>
    </xf>
    <xf numFmtId="0" fontId="5" fillId="0" borderId="20" xfId="0" applyFont="1" applyBorder="1" applyAlignment="1" applyProtection="1">
      <alignment horizontal="left" vertical="top" wrapText="1"/>
      <protection locked="0"/>
    </xf>
    <xf numFmtId="0" fontId="5" fillId="0" borderId="21" xfId="0" applyFont="1" applyBorder="1" applyAlignment="1" applyProtection="1">
      <alignment horizontal="left" vertical="top" wrapText="1"/>
      <protection locked="0"/>
    </xf>
    <xf numFmtId="0" fontId="6" fillId="4" borderId="22" xfId="0" applyFont="1" applyFill="1" applyBorder="1" applyAlignment="1">
      <alignment horizontal="center" vertical="center"/>
    </xf>
    <xf numFmtId="0" fontId="15" fillId="4" borderId="23" xfId="0" applyFont="1" applyFill="1" applyBorder="1" applyAlignment="1">
      <alignment horizontal="center" vertical="center"/>
    </xf>
    <xf numFmtId="0" fontId="15" fillId="4" borderId="24" xfId="0" applyFont="1" applyFill="1" applyBorder="1" applyAlignment="1">
      <alignment horizontal="center" vertical="center"/>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5" fillId="3" borderId="1" xfId="0" applyFont="1" applyFill="1" applyBorder="1" applyAlignment="1">
      <alignment horizontal="left" wrapText="1"/>
    </xf>
    <xf numFmtId="0" fontId="5" fillId="3" borderId="2" xfId="0" applyFont="1" applyFill="1" applyBorder="1" applyAlignment="1">
      <alignment horizontal="left" wrapText="1"/>
    </xf>
    <xf numFmtId="0" fontId="5" fillId="3" borderId="30" xfId="0" applyFont="1" applyFill="1" applyBorder="1" applyAlignment="1">
      <alignment horizontal="left" wrapText="1"/>
    </xf>
    <xf numFmtId="0" fontId="5" fillId="3" borderId="14" xfId="0" applyFont="1" applyFill="1" applyBorder="1" applyAlignment="1" applyProtection="1">
      <alignment horizontal="left" vertical="center" wrapText="1"/>
      <protection locked="0"/>
    </xf>
    <xf numFmtId="0" fontId="5" fillId="3" borderId="15" xfId="0" applyFont="1" applyFill="1" applyBorder="1" applyAlignment="1" applyProtection="1">
      <alignment horizontal="left" vertical="center" wrapText="1"/>
      <protection locked="0"/>
    </xf>
    <xf numFmtId="0" fontId="5" fillId="3" borderId="5" xfId="0" applyFont="1" applyFill="1" applyBorder="1" applyAlignment="1" applyProtection="1">
      <alignment horizontal="left" vertical="center" wrapText="1"/>
      <protection locked="0"/>
    </xf>
    <xf numFmtId="0" fontId="5" fillId="3" borderId="32" xfId="0" applyFont="1" applyFill="1" applyBorder="1" applyAlignment="1">
      <alignment horizontal="left" wrapText="1"/>
    </xf>
    <xf numFmtId="0" fontId="5" fillId="3" borderId="33" xfId="0" applyFont="1" applyFill="1" applyBorder="1" applyAlignment="1">
      <alignment horizontal="left" wrapText="1"/>
    </xf>
    <xf numFmtId="0" fontId="5" fillId="3" borderId="34" xfId="0" applyFont="1" applyFill="1" applyBorder="1" applyAlignment="1">
      <alignment horizontal="left" wrapText="1"/>
    </xf>
    <xf numFmtId="0" fontId="5" fillId="3" borderId="32" xfId="0" applyFont="1" applyFill="1" applyBorder="1" applyAlignment="1"/>
    <xf numFmtId="0" fontId="5" fillId="3" borderId="33" xfId="0" applyFont="1" applyFill="1" applyBorder="1" applyAlignment="1"/>
    <xf numFmtId="0" fontId="5" fillId="3" borderId="13" xfId="0" applyFont="1" applyFill="1" applyBorder="1" applyAlignment="1"/>
    <xf numFmtId="0" fontId="5" fillId="3" borderId="32" xfId="0" applyFont="1" applyFill="1" applyBorder="1" applyAlignment="1">
      <alignment horizontal="left"/>
    </xf>
    <xf numFmtId="0" fontId="5" fillId="3" borderId="33" xfId="0" applyFont="1" applyFill="1" applyBorder="1" applyAlignment="1">
      <alignment horizontal="left"/>
    </xf>
    <xf numFmtId="0" fontId="5" fillId="3" borderId="34" xfId="0" applyFont="1" applyFill="1" applyBorder="1" applyAlignment="1">
      <alignment horizontal="left"/>
    </xf>
    <xf numFmtId="0" fontId="16" fillId="3" borderId="35" xfId="0" applyFont="1" applyFill="1" applyBorder="1" applyAlignment="1" applyProtection="1">
      <alignment horizontal="left" vertical="top" wrapText="1"/>
      <protection locked="0"/>
    </xf>
    <xf numFmtId="0" fontId="16" fillId="3" borderId="36" xfId="0" applyFont="1" applyFill="1" applyBorder="1" applyAlignment="1" applyProtection="1">
      <alignment horizontal="left" vertical="top" wrapText="1"/>
      <protection locked="0"/>
    </xf>
    <xf numFmtId="0" fontId="16" fillId="3" borderId="37" xfId="0" applyFont="1" applyFill="1" applyBorder="1" applyAlignment="1" applyProtection="1">
      <alignment horizontal="left" vertical="top" wrapText="1"/>
      <protection locked="0"/>
    </xf>
    <xf numFmtId="0" fontId="5" fillId="3" borderId="4" xfId="0" applyFont="1" applyFill="1" applyBorder="1" applyAlignment="1" applyProtection="1">
      <alignment horizontal="left" wrapText="1"/>
      <protection locked="0"/>
    </xf>
    <xf numFmtId="0" fontId="5" fillId="3" borderId="0" xfId="0" applyFont="1" applyFill="1" applyBorder="1" applyAlignment="1" applyProtection="1">
      <alignment horizontal="left" wrapText="1"/>
      <protection locked="0"/>
    </xf>
    <xf numFmtId="0" fontId="5" fillId="3" borderId="5" xfId="0" applyFont="1" applyFill="1" applyBorder="1" applyAlignment="1" applyProtection="1">
      <alignment horizontal="left" wrapText="1"/>
      <protection locked="0"/>
    </xf>
    <xf numFmtId="0" fontId="5" fillId="3" borderId="14" xfId="0" applyFont="1" applyFill="1" applyBorder="1" applyAlignment="1" applyProtection="1">
      <alignment horizontal="left" wrapText="1"/>
      <protection locked="0"/>
    </xf>
    <xf numFmtId="0" fontId="5" fillId="3" borderId="15" xfId="0" applyFont="1" applyFill="1" applyBorder="1" applyAlignment="1" applyProtection="1">
      <alignment horizontal="left" wrapText="1"/>
      <protection locked="0"/>
    </xf>
    <xf numFmtId="0" fontId="5" fillId="3" borderId="16" xfId="0" applyFont="1" applyFill="1" applyBorder="1" applyAlignment="1" applyProtection="1">
      <alignment horizontal="left" wrapText="1"/>
      <protection locked="0"/>
    </xf>
    <xf numFmtId="0" fontId="16" fillId="3" borderId="32" xfId="0" applyFont="1" applyFill="1" applyBorder="1" applyAlignment="1">
      <alignment horizontal="left"/>
    </xf>
    <xf numFmtId="0" fontId="16" fillId="3" borderId="33" xfId="0" applyFont="1" applyFill="1" applyBorder="1" applyAlignment="1">
      <alignment horizontal="left"/>
    </xf>
    <xf numFmtId="0" fontId="16" fillId="3" borderId="34" xfId="0" applyFont="1" applyFill="1" applyBorder="1" applyAlignment="1">
      <alignment horizontal="left"/>
    </xf>
    <xf numFmtId="0" fontId="16" fillId="3" borderId="4" xfId="0" applyFont="1" applyFill="1" applyBorder="1" applyAlignment="1">
      <alignment horizontal="left" wrapText="1"/>
    </xf>
    <xf numFmtId="0" fontId="16" fillId="3" borderId="0" xfId="0" applyFont="1" applyFill="1" applyBorder="1" applyAlignment="1">
      <alignment horizontal="left" wrapText="1"/>
    </xf>
    <xf numFmtId="0" fontId="16" fillId="3" borderId="5" xfId="0" applyFont="1" applyFill="1" applyBorder="1" applyAlignment="1">
      <alignment horizontal="left" wrapText="1"/>
    </xf>
    <xf numFmtId="0" fontId="19" fillId="3" borderId="4" xfId="0" applyFont="1" applyFill="1" applyBorder="1" applyAlignment="1" applyProtection="1">
      <alignment horizontal="left" wrapText="1"/>
      <protection locked="0"/>
    </xf>
    <xf numFmtId="0" fontId="19" fillId="3" borderId="0" xfId="0" applyFont="1" applyFill="1" applyBorder="1" applyAlignment="1" applyProtection="1">
      <alignment horizontal="left" wrapText="1"/>
      <protection locked="0"/>
    </xf>
    <xf numFmtId="0" fontId="19" fillId="3" borderId="5" xfId="0" applyFont="1" applyFill="1" applyBorder="1" applyAlignment="1" applyProtection="1">
      <alignment horizontal="left" wrapText="1"/>
      <protection locked="0"/>
    </xf>
    <xf numFmtId="0" fontId="16" fillId="3" borderId="32" xfId="0" applyFont="1" applyFill="1" applyBorder="1" applyAlignment="1">
      <alignment horizontal="left" wrapText="1"/>
    </xf>
    <xf numFmtId="0" fontId="16" fillId="3" borderId="33" xfId="0" applyFont="1" applyFill="1" applyBorder="1" applyAlignment="1">
      <alignment horizontal="left" wrapText="1"/>
    </xf>
    <xf numFmtId="0" fontId="16" fillId="3" borderId="13" xfId="0" applyFont="1" applyFill="1" applyBorder="1" applyAlignment="1">
      <alignment horizontal="left" wrapText="1"/>
    </xf>
    <xf numFmtId="0" fontId="16" fillId="3" borderId="14" xfId="0" applyFont="1" applyFill="1" applyBorder="1" applyAlignment="1" applyProtection="1">
      <alignment horizontal="left" vertical="center" wrapText="1"/>
      <protection locked="0"/>
    </xf>
    <xf numFmtId="0" fontId="16" fillId="3" borderId="15" xfId="0" applyFont="1" applyFill="1" applyBorder="1" applyAlignment="1" applyProtection="1">
      <alignment horizontal="left" vertical="center" wrapText="1"/>
      <protection locked="0"/>
    </xf>
    <xf numFmtId="0" fontId="16" fillId="3" borderId="16" xfId="0" applyFont="1" applyFill="1" applyBorder="1" applyAlignment="1" applyProtection="1">
      <alignment horizontal="left" vertical="center" wrapText="1"/>
      <protection locked="0"/>
    </xf>
    <xf numFmtId="0" fontId="16" fillId="0" borderId="4"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5" xfId="0" applyFont="1" applyFill="1" applyBorder="1" applyAlignment="1">
      <alignment horizontal="left" vertical="top" wrapText="1"/>
    </xf>
    <xf numFmtId="0" fontId="24" fillId="8" borderId="7" xfId="4" applyFont="1" applyFill="1" applyBorder="1" applyAlignment="1" applyProtection="1">
      <alignment horizontal="center"/>
      <protection locked="0"/>
    </xf>
    <xf numFmtId="0" fontId="24" fillId="8" borderId="8" xfId="4" applyFont="1" applyFill="1" applyBorder="1" applyAlignment="1" applyProtection="1">
      <alignment horizontal="center"/>
      <protection locked="0"/>
    </xf>
    <xf numFmtId="0" fontId="24" fillId="8" borderId="17" xfId="4" applyFont="1" applyFill="1" applyBorder="1" applyAlignment="1" applyProtection="1">
      <alignment horizontal="center"/>
      <protection locked="0"/>
    </xf>
    <xf numFmtId="0" fontId="24" fillId="3" borderId="10" xfId="4" applyFont="1" applyFill="1" applyBorder="1" applyAlignment="1" applyProtection="1">
      <alignment horizontal="center"/>
    </xf>
    <xf numFmtId="0" fontId="24" fillId="3" borderId="8" xfId="4" applyFont="1" applyFill="1" applyBorder="1" applyAlignment="1" applyProtection="1">
      <alignment horizontal="center"/>
    </xf>
    <xf numFmtId="0" fontId="24" fillId="3" borderId="9" xfId="4" applyFont="1" applyFill="1" applyBorder="1" applyAlignment="1" applyProtection="1">
      <alignment horizontal="center"/>
    </xf>
    <xf numFmtId="0" fontId="23" fillId="2" borderId="35" xfId="4" applyFont="1" applyFill="1" applyBorder="1" applyAlignment="1" applyProtection="1">
      <alignment horizontal="center"/>
    </xf>
    <xf numFmtId="0" fontId="23" fillId="2" borderId="36" xfId="4" applyFont="1" applyFill="1" applyBorder="1" applyAlignment="1" applyProtection="1">
      <alignment horizontal="center"/>
    </xf>
    <xf numFmtId="0" fontId="23" fillId="2" borderId="37" xfId="4" applyFont="1" applyFill="1" applyBorder="1" applyAlignment="1" applyProtection="1">
      <alignment horizontal="center"/>
    </xf>
    <xf numFmtId="0" fontId="22" fillId="7" borderId="1" xfId="4" applyFont="1" applyFill="1" applyBorder="1" applyAlignment="1" applyProtection="1">
      <alignment horizontal="center"/>
    </xf>
    <xf numFmtId="0" fontId="22" fillId="7" borderId="2" xfId="4" applyFont="1" applyFill="1" applyBorder="1" applyAlignment="1" applyProtection="1">
      <alignment horizontal="center"/>
    </xf>
    <xf numFmtId="0" fontId="22" fillId="7" borderId="3" xfId="4" applyFont="1" applyFill="1" applyBorder="1" applyAlignment="1" applyProtection="1">
      <alignment horizontal="center"/>
    </xf>
    <xf numFmtId="0" fontId="27" fillId="7" borderId="4" xfId="4" applyFont="1" applyFill="1" applyBorder="1" applyAlignment="1" applyProtection="1">
      <alignment horizontal="center"/>
      <protection locked="0"/>
    </xf>
    <xf numFmtId="0" fontId="27" fillId="7" borderId="0" xfId="4" applyFont="1" applyFill="1" applyBorder="1" applyAlignment="1" applyProtection="1">
      <alignment horizontal="center"/>
      <protection locked="0"/>
    </xf>
    <xf numFmtId="0" fontId="27" fillId="7" borderId="5" xfId="4" applyFont="1" applyFill="1" applyBorder="1" applyAlignment="1" applyProtection="1">
      <alignment horizontal="center"/>
      <protection locked="0"/>
    </xf>
    <xf numFmtId="0" fontId="24" fillId="7" borderId="35" xfId="4" applyFont="1" applyFill="1" applyBorder="1" applyAlignment="1" applyProtection="1">
      <alignment horizontal="center"/>
    </xf>
    <xf numFmtId="0" fontId="24" fillId="7" borderId="36" xfId="4" applyFont="1" applyFill="1" applyBorder="1" applyAlignment="1" applyProtection="1">
      <alignment horizontal="center"/>
    </xf>
    <xf numFmtId="0" fontId="24" fillId="7" borderId="37" xfId="4" applyFont="1" applyFill="1" applyBorder="1" applyAlignment="1" applyProtection="1">
      <alignment horizontal="center"/>
    </xf>
    <xf numFmtId="0" fontId="23" fillId="0" borderId="15" xfId="4" applyFont="1" applyFill="1" applyBorder="1" applyAlignment="1" applyProtection="1">
      <alignment horizontal="center"/>
      <protection locked="0"/>
    </xf>
    <xf numFmtId="0" fontId="24" fillId="7" borderId="40" xfId="4" applyFont="1" applyFill="1" applyBorder="1" applyAlignment="1" applyProtection="1">
      <alignment horizontal="center"/>
    </xf>
    <xf numFmtId="0" fontId="24" fillId="7" borderId="41" xfId="4" applyFont="1" applyFill="1" applyBorder="1" applyAlignment="1" applyProtection="1">
      <alignment horizontal="center"/>
    </xf>
    <xf numFmtId="0" fontId="24" fillId="7" borderId="44" xfId="4" applyFont="1" applyFill="1" applyBorder="1" applyAlignment="1" applyProtection="1">
      <alignment horizontal="center"/>
    </xf>
    <xf numFmtId="0" fontId="24" fillId="7" borderId="27" xfId="4" applyFont="1" applyFill="1" applyBorder="1" applyAlignment="1" applyProtection="1">
      <alignment horizontal="center"/>
    </xf>
    <xf numFmtId="0" fontId="24" fillId="7" borderId="42" xfId="4" applyFont="1" applyFill="1" applyBorder="1" applyAlignment="1" applyProtection="1">
      <alignment horizontal="center"/>
    </xf>
    <xf numFmtId="0" fontId="22" fillId="2" borderId="1" xfId="4" applyFont="1" applyFill="1" applyBorder="1" applyAlignment="1">
      <alignment horizontal="center"/>
    </xf>
    <xf numFmtId="0" fontId="22" fillId="2" borderId="2" xfId="4" applyFont="1" applyFill="1" applyBorder="1" applyAlignment="1">
      <alignment horizontal="center"/>
    </xf>
    <xf numFmtId="0" fontId="22" fillId="2" borderId="3" xfId="4" applyFont="1" applyFill="1" applyBorder="1" applyAlignment="1">
      <alignment horizontal="center"/>
    </xf>
    <xf numFmtId="0" fontId="23" fillId="2" borderId="4" xfId="4" applyFont="1" applyFill="1" applyBorder="1" applyAlignment="1">
      <alignment horizontal="center"/>
    </xf>
    <xf numFmtId="0" fontId="23" fillId="2" borderId="0" xfId="4" applyFont="1" applyFill="1" applyBorder="1" applyAlignment="1">
      <alignment horizontal="center"/>
    </xf>
    <xf numFmtId="0" fontId="23" fillId="2" borderId="5" xfId="4" applyFont="1" applyFill="1" applyBorder="1" applyAlignment="1">
      <alignment horizontal="center"/>
    </xf>
    <xf numFmtId="0" fontId="23" fillId="7" borderId="4" xfId="4" applyFont="1" applyFill="1" applyBorder="1" applyAlignment="1">
      <alignment horizontal="center"/>
    </xf>
    <xf numFmtId="0" fontId="23" fillId="7" borderId="0" xfId="4" applyFont="1" applyFill="1" applyBorder="1" applyAlignment="1">
      <alignment horizontal="center"/>
    </xf>
    <xf numFmtId="0" fontId="23" fillId="7" borderId="5" xfId="4" applyFont="1" applyFill="1" applyBorder="1" applyAlignment="1">
      <alignment horizontal="center"/>
    </xf>
    <xf numFmtId="0" fontId="24" fillId="7" borderId="36" xfId="4" applyFont="1" applyFill="1" applyBorder="1" applyAlignment="1" applyProtection="1">
      <alignment horizontal="center"/>
      <protection locked="0"/>
    </xf>
    <xf numFmtId="0" fontId="24" fillId="7" borderId="35" xfId="4" applyFont="1" applyFill="1" applyBorder="1" applyAlignment="1">
      <alignment horizontal="center"/>
    </xf>
    <xf numFmtId="0" fontId="24" fillId="7" borderId="36" xfId="4" applyFont="1" applyFill="1" applyBorder="1" applyAlignment="1">
      <alignment horizontal="center"/>
    </xf>
    <xf numFmtId="0" fontId="24" fillId="7" borderId="37" xfId="4" applyFont="1" applyFill="1" applyBorder="1" applyAlignment="1">
      <alignment horizontal="center"/>
    </xf>
    <xf numFmtId="0" fontId="7" fillId="8" borderId="11" xfId="4" applyFont="1" applyFill="1" applyBorder="1" applyAlignment="1">
      <alignment horizontal="center"/>
    </xf>
    <xf numFmtId="0" fontId="12" fillId="8" borderId="10" xfId="4" applyFont="1" applyFill="1" applyBorder="1" applyAlignment="1">
      <alignment horizontal="center"/>
    </xf>
    <xf numFmtId="0" fontId="12" fillId="8" borderId="8" xfId="4" applyFont="1" applyFill="1" applyBorder="1" applyAlignment="1">
      <alignment horizontal="center"/>
    </xf>
    <xf numFmtId="0" fontId="12" fillId="8" borderId="9" xfId="4" applyFont="1" applyFill="1" applyBorder="1" applyAlignment="1">
      <alignment horizontal="center"/>
    </xf>
    <xf numFmtId="0" fontId="16" fillId="0" borderId="4" xfId="4" applyFont="1" applyBorder="1" applyAlignment="1">
      <alignment horizontal="left" wrapText="1"/>
    </xf>
    <xf numFmtId="0" fontId="16" fillId="0" borderId="0" xfId="4" applyFont="1" applyBorder="1" applyAlignment="1">
      <alignment horizontal="left" wrapText="1"/>
    </xf>
    <xf numFmtId="0" fontId="16" fillId="0" borderId="5" xfId="4" applyFont="1" applyBorder="1" applyAlignment="1">
      <alignment horizontal="left" wrapText="1"/>
    </xf>
    <xf numFmtId="0" fontId="16" fillId="9" borderId="4" xfId="4" applyFont="1" applyFill="1" applyBorder="1" applyAlignment="1">
      <alignment horizontal="left" wrapText="1"/>
    </xf>
    <xf numFmtId="0" fontId="16" fillId="9" borderId="0" xfId="4" applyFont="1" applyFill="1" applyBorder="1" applyAlignment="1">
      <alignment horizontal="left" wrapText="1"/>
    </xf>
    <xf numFmtId="0" fontId="16" fillId="9" borderId="5" xfId="4" applyFont="1" applyFill="1" applyBorder="1" applyAlignment="1">
      <alignment horizontal="left" wrapText="1"/>
    </xf>
  </cellXfs>
  <cellStyles count="6">
    <cellStyle name="Comma" xfId="1" builtinId="3"/>
    <cellStyle name="Currency" xfId="2" builtinId="4"/>
    <cellStyle name="Normal" xfId="0" builtinId="0"/>
    <cellStyle name="Normal 2" xfId="4"/>
    <cellStyle name="Normal 3" xfId="5"/>
    <cellStyle name="Percent" xfId="3" builtinId="5"/>
  </cellStyles>
  <dxfs count="0"/>
  <tableStyles count="0" defaultTableStyle="TableStyleMedium2" defaultPivotStyle="PivotStyleLight16"/>
  <colors>
    <mruColors>
      <color rgb="FFBDD7EE"/>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drawings/drawing1.xml><?xml version="1.0" encoding="utf-8"?>
<xdr:wsDr xmlns:xdr="http://schemas.openxmlformats.org/drawingml/2006/spreadsheetDrawing" xmlns:a="http://schemas.openxmlformats.org/drawingml/2006/main">
  <xdr:twoCellAnchor>
    <xdr:from>
      <xdr:col>8</xdr:col>
      <xdr:colOff>645583</xdr:colOff>
      <xdr:row>77</xdr:row>
      <xdr:rowOff>148168</xdr:rowOff>
    </xdr:from>
    <xdr:to>
      <xdr:col>12</xdr:col>
      <xdr:colOff>560917</xdr:colOff>
      <xdr:row>96</xdr:row>
      <xdr:rowOff>148166</xdr:rowOff>
    </xdr:to>
    <xdr:sp macro="" textlink="">
      <xdr:nvSpPr>
        <xdr:cNvPr id="2" name="Up Arrow 1"/>
        <xdr:cNvSpPr/>
      </xdr:nvSpPr>
      <xdr:spPr>
        <a:xfrm>
          <a:off x="8217958" y="13921318"/>
          <a:ext cx="2610909" cy="3086098"/>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800"/>
            <a:t>It is important to detail how new funds will be used by expense category.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il.gatech.edu/Cheryl/Capital%20Projects/FY04%20Encumbrance%20Reserve/June%2030%20summaries%20in%20July/Encumb%20Reserves/Status%20June%2020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mail.gatech.edu/eudora/attach/FY%2099%2000%2001%2002%2003%2004%20Actu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mail.gatech.edu/Documents%20and%20Settings/Barbara%20Hanschke/Local%20Settings/Temporary%20Internet%20Files/Content.IE5/N29K0D2X/Financials/0908%20Buzz%20Card_F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mail.gatech.edu/confserv/Financial/Bednight%20Data%20Information/FY%20Bednights%2099-present%20(Actual)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mail.gatech.edu/USERS/STOUTAMI/My%20Documents/Cushman&amp;Wakefield/Equant/Atlanta%20HQ/Budget%20Master%20-%20180569rsf.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ail.gatech.edu/Residence%20Life/Staff%20Rosters/Copy%20of%2008-09%20Reslife%20Roster-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ail.gatech.edu/Users/esandin3/AppData/Local/Temp/Budget%2012%20Revised%20Deprec%20Proj.xl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Data\E-mail%20Attachments\CMB06C.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www.budnet.gatech.edu/WebBudData/801/xls/5954A54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05-%20ANNUAL%20FINANCIAL%20REPORTS\Annual%20Financial%20Report%20FY2001\Model%20for%20FY2001\Model%20FY2001%20-%20Beginning%20Balances%20for%20each%20institution\TECH%20-%20%20AFR%202001%20Beg.%20B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mail.gatech.edu/Documents%20and%20Settings/finclr/My%20Documents/Cheryls%20Documents/RANKIN/Capital%20Projects%20FY06/Old%20Hidden%20Worksheets%20in%2006%20fil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mail.gatech.edu/DATA/Budget%20FY%2006/Budget/Budget06-Housing%20Final%20From%20Barbara%20Occup%20revise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mail.gatech.edu/Cheryl/BILLING/GSFIC%20BOND%20FY07Bill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erve Status June 2002"/>
      <sheetName val="Lisa's June Recon"/>
      <sheetName val="Lisa's May Recon"/>
      <sheetName val="Explanation of differences"/>
      <sheetName val="CLOSED PO MAY 2002"/>
      <sheetName val="Moved to new Cxxxx projects"/>
      <sheetName val="Non-voucher journals"/>
      <sheetName val="Vchr Sum May 2002"/>
      <sheetName val="Vchrs Paid FY02"/>
      <sheetName val="Closed POs"/>
      <sheetName val="&quot;Set up&quot; at FY01 year end"/>
      <sheetName val="OVERSPENT POs"/>
      <sheetName val="Closed PO Spectrum problem"/>
      <sheetName val="New set up amou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row r="42">
          <cell r="F42" t="str">
            <v>FY 03</v>
          </cell>
        </row>
        <row r="43">
          <cell r="F43">
            <v>0.22851797405659871</v>
          </cell>
        </row>
        <row r="44">
          <cell r="F44">
            <v>4.7163072500812211E-2</v>
          </cell>
        </row>
      </sheetData>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zz Card Monthly"/>
      <sheetName val="Buzz Card Var"/>
      <sheetName val="Buzz Card Quarterly"/>
      <sheetName val="Projection Sheet"/>
      <sheetName val="Exp Cat"/>
      <sheetName val="Work"/>
      <sheetName val="percentages"/>
    </sheetNames>
    <sheetDataSet>
      <sheetData sheetId="0"/>
      <sheetData sheetId="1" refreshError="1"/>
      <sheetData sheetId="2" refreshError="1"/>
      <sheetData sheetId="3"/>
      <sheetData sheetId="4"/>
      <sheetData sheetId="5" refreshError="1"/>
      <sheetData sheetId="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er conf 995 000 (2)"/>
      <sheetName val="Summer conf 005 010"/>
      <sheetName val="Summer conf 015 020"/>
      <sheetName val="Summer conf 025 030"/>
      <sheetName val="Summer conf 035 040"/>
      <sheetName val="Summer conf 045 050"/>
      <sheetName val="Summer conf 055 060 "/>
      <sheetName val="Summer conf 065 070 "/>
      <sheetName val="Summer conf 075 080"/>
      <sheetName val="Summer conf 085 090 ESTIMATES"/>
      <sheetName val="Fiscal Year Totals"/>
      <sheetName val="Week 10 Bednights"/>
      <sheetName val="Summer conf 085 090 "/>
      <sheetName val="Nightly Average"/>
      <sheetName val="Bednight Avg"/>
      <sheetName val="Leads"/>
      <sheetName val="Fac Staf FH Proj"/>
    </sheetNames>
    <sheetDataSet>
      <sheetData sheetId="0"/>
      <sheetData sheetId="1"/>
      <sheetData sheetId="2">
        <row r="49">
          <cell r="I49">
            <v>11700</v>
          </cell>
        </row>
      </sheetData>
      <sheetData sheetId="3"/>
      <sheetData sheetId="4">
        <row r="2">
          <cell r="F2">
            <v>129051</v>
          </cell>
          <cell r="J2">
            <v>219921</v>
          </cell>
          <cell r="K2">
            <v>217910</v>
          </cell>
          <cell r="L2">
            <v>211551</v>
          </cell>
          <cell r="M2">
            <v>211551</v>
          </cell>
          <cell r="N2">
            <v>451105</v>
          </cell>
          <cell r="O2">
            <v>470125</v>
          </cell>
        </row>
        <row r="3">
          <cell r="B3" t="str">
            <v xml:space="preserve"> </v>
          </cell>
          <cell r="C3" t="str">
            <v>INVOICE</v>
          </cell>
          <cell r="D3" t="str">
            <v>INVOICE</v>
          </cell>
          <cell r="F3" t="str">
            <v>INVOICE</v>
          </cell>
          <cell r="K3" t="str">
            <v>Housing</v>
          </cell>
          <cell r="L3" t="str">
            <v>A/P-Marriott</v>
          </cell>
          <cell r="M3" t="str">
            <v>A/P-Other</v>
          </cell>
          <cell r="N3" t="str">
            <v>Summer Conference</v>
          </cell>
          <cell r="O3" t="str">
            <v>Summer Conference</v>
          </cell>
        </row>
        <row r="4">
          <cell r="B4" t="str">
            <v>NAME</v>
          </cell>
          <cell r="C4" t="str">
            <v>DATE</v>
          </cell>
          <cell r="D4" t="str">
            <v>NUMBER</v>
          </cell>
          <cell r="F4" t="str">
            <v>AMOUNT</v>
          </cell>
          <cell r="G4" t="str">
            <v>Participants</v>
          </cell>
          <cell r="H4" t="str">
            <v>Nights</v>
          </cell>
          <cell r="I4" t="str">
            <v>Bed Nights</v>
          </cell>
          <cell r="J4" t="str">
            <v>Sales Tax</v>
          </cell>
          <cell r="K4" t="str">
            <v>Suspense</v>
          </cell>
          <cell r="N4" t="str">
            <v>HOUSING</v>
          </cell>
          <cell r="O4" t="str">
            <v>Other Income</v>
          </cell>
        </row>
      </sheetData>
      <sheetData sheetId="5"/>
      <sheetData sheetId="6"/>
      <sheetData sheetId="7"/>
      <sheetData sheetId="8"/>
      <sheetData sheetId="9">
        <row r="38">
          <cell r="F38">
            <v>24107</v>
          </cell>
        </row>
      </sheetData>
      <sheetData sheetId="10"/>
      <sheetData sheetId="11"/>
      <sheetData sheetId="12"/>
      <sheetData sheetId="13"/>
      <sheetData sheetId="14" refreshError="1"/>
      <sheetData sheetId="15" refreshError="1"/>
      <sheetData sheetId="1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ummary Report"/>
      <sheetName val="JV Vendor Contract Report"/>
      <sheetName val="ENS Vendor Contract Report"/>
      <sheetName val="Budget Mods"/>
      <sheetName val="Contract Mods"/>
      <sheetName val="Invoices"/>
      <sheetName val="Construction Cost Allocation"/>
      <sheetName val="Global Data"/>
      <sheetName val="shtPivot"/>
      <sheetName val="Exp Ca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LL 2008"/>
      <sheetName val="Spring 2009"/>
      <sheetName val="Staff Count"/>
      <sheetName val="Resignations &amp; Termin 08-09"/>
      <sheetName val="Worksheet Table"/>
      <sheetName val="Leads"/>
    </sheetNames>
    <sheetDataSet>
      <sheetData sheetId="0"/>
      <sheetData sheetId="1"/>
      <sheetData sheetId="2"/>
      <sheetData sheetId="3"/>
      <sheetData sheetId="4">
        <row r="2">
          <cell r="A2" t="str">
            <v>Amber Mulkey</v>
          </cell>
          <cell r="B2" t="str">
            <v>Andy Lawrence</v>
          </cell>
          <cell r="C2" t="str">
            <v>FE North</v>
          </cell>
          <cell r="D2" t="str">
            <v>FE</v>
          </cell>
          <cell r="E2" t="str">
            <v>PL</v>
          </cell>
        </row>
        <row r="3">
          <cell r="A3" t="str">
            <v>Victoria Martin</v>
          </cell>
          <cell r="B3" t="str">
            <v>Brett Hulst</v>
          </cell>
          <cell r="C3" t="str">
            <v>FE South</v>
          </cell>
          <cell r="D3" t="str">
            <v>Apartment</v>
          </cell>
          <cell r="E3" t="str">
            <v>CA</v>
          </cell>
        </row>
        <row r="4">
          <cell r="A4" t="str">
            <v>Caroline Wham</v>
          </cell>
          <cell r="B4" t="str">
            <v>Doug Hollis</v>
          </cell>
          <cell r="C4" t="str">
            <v>FE West</v>
          </cell>
          <cell r="D4" t="str">
            <v>Suite</v>
          </cell>
          <cell r="E4" t="str">
            <v>CM</v>
          </cell>
        </row>
        <row r="5">
          <cell r="A5" t="str">
            <v>Christina Hardcastle</v>
          </cell>
          <cell r="B5" t="str">
            <v>Michael Lynch</v>
          </cell>
          <cell r="C5" t="str">
            <v>Grad &amp; Fam</v>
          </cell>
          <cell r="D5" t="str">
            <v>Traditional</v>
          </cell>
          <cell r="E5" t="str">
            <v>RM</v>
          </cell>
        </row>
        <row r="6">
          <cell r="A6" t="str">
            <v>Jennifer Edwards</v>
          </cell>
          <cell r="B6" t="str">
            <v>Holly Shikano</v>
          </cell>
          <cell r="C6" t="str">
            <v>North Ave</v>
          </cell>
        </row>
        <row r="7">
          <cell r="A7" t="str">
            <v>Michael Davis</v>
          </cell>
          <cell r="B7" t="str">
            <v>Kaleitha Johnson</v>
          </cell>
          <cell r="C7" t="str">
            <v>West</v>
          </cell>
        </row>
        <row r="8">
          <cell r="A8" t="str">
            <v>Shannon Hobbs</v>
          </cell>
          <cell r="B8" t="str">
            <v>WEST APTS</v>
          </cell>
        </row>
        <row r="9">
          <cell r="A9" t="str">
            <v>Jahsun Williams</v>
          </cell>
          <cell r="B9" t="str">
            <v>Sheree Gibson</v>
          </cell>
        </row>
        <row r="10">
          <cell r="A10" t="str">
            <v>Joe Slade</v>
          </cell>
        </row>
        <row r="11">
          <cell r="A11" t="str">
            <v>John Michael Pantlik</v>
          </cell>
        </row>
        <row r="12">
          <cell r="A12" t="str">
            <v>Joi Garrett Scales</v>
          </cell>
        </row>
        <row r="13">
          <cell r="A13" t="str">
            <v>Nicole Morrison</v>
          </cell>
        </row>
        <row r="14">
          <cell r="A14" t="str">
            <v>Shenese Showers</v>
          </cell>
        </row>
        <row r="15">
          <cell r="A15" t="str">
            <v>Sherry Grace</v>
          </cell>
        </row>
        <row r="16">
          <cell r="A16" t="str">
            <v>Andrew Wright</v>
          </cell>
        </row>
        <row r="17">
          <cell r="A17" t="str">
            <v>Steven Jubert</v>
          </cell>
        </row>
        <row r="18">
          <cell r="A18" t="str">
            <v>Tina Love</v>
          </cell>
        </row>
        <row r="19">
          <cell r="A19" t="str">
            <v>Tobias Spears</v>
          </cell>
        </row>
        <row r="20">
          <cell r="A20" t="str">
            <v>Vicky Dean</v>
          </cell>
        </row>
      </sheetData>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ly"/>
      <sheetName val="Quarterly-Detailed"/>
      <sheetName val="notepad"/>
      <sheetName val="impactors"/>
      <sheetName val="Assumptions"/>
      <sheetName val="Rent Rev"/>
      <sheetName val="Chart3"/>
      <sheetName val="Chart4"/>
      <sheetName val="Chart5"/>
      <sheetName val="Chart11"/>
      <sheetName val="Chart12"/>
      <sheetName val="Costs 01-10 Data"/>
      <sheetName val="Rent Rev-TAH"/>
      <sheetName val="ConfSvcTotals"/>
      <sheetName val="ConfSvcLeads"/>
      <sheetName val="ConfSvcLost Lead"/>
      <sheetName val="ConfSvcNightly Average"/>
      <sheetName val="Misc Rev"/>
      <sheetName val="PersSvcs"/>
      <sheetName val="Student Assts"/>
      <sheetName val="Student Assts-old"/>
      <sheetName val="SA conf svc"/>
      <sheetName val="SUPP&amp;MATL"/>
      <sheetName val="R&amp;M"/>
      <sheetName val="R&amp;M FY08"/>
      <sheetName val="R&amp;M FY09"/>
      <sheetName val="Telecom"/>
      <sheetName val="Travel"/>
      <sheetName val="Contract Svcs"/>
      <sheetName val="Life Cycle"/>
      <sheetName val="Tech Refresh"/>
      <sheetName val="Inst Ovhd"/>
      <sheetName val="Aux Admin"/>
      <sheetName val="BuzzCard Admin"/>
      <sheetName val="O&amp;M"/>
      <sheetName val="prof svc detail"/>
      <sheetName val="catering detail"/>
      <sheetName val="regsitr detail"/>
      <sheetName val="Rent Exempt FALL 2009"/>
      <sheetName val="ResNet Exemp"/>
      <sheetName val="Rent_Exempt_200705_200805_20070"/>
      <sheetName val="Utilities"/>
      <sheetName val="Debt"/>
      <sheetName val="Dep Sch"/>
      <sheetName val="Deprec"/>
      <sheetName val="FTEs"/>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B06"/>
      <sheetName val="Sheet1"/>
      <sheetName val="Instr"/>
      <sheetName val="Research"/>
      <sheetName val="PubSer"/>
      <sheetName val="AcaSup"/>
      <sheetName val="Stuser"/>
      <sheetName val="InsSup"/>
      <sheetName val="PlantOp"/>
      <sheetName val="Aux"/>
      <sheetName val="sfo"/>
      <sheetName val="Sheet7"/>
      <sheetName val="Leads"/>
    </sheetNames>
    <sheetDataSet>
      <sheetData sheetId="0" refreshError="1">
        <row r="649">
          <cell r="L649">
            <v>43904320.019999996</v>
          </cell>
        </row>
      </sheetData>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Summary"/>
      <sheetName val="NPS"/>
      <sheetName val="PS"/>
      <sheetName val="REV"/>
      <sheetName val="NPS(dat)"/>
      <sheetName val="PS(dat)"/>
      <sheetName val="REV(dat)"/>
      <sheetName val="Rept Help"/>
    </sheetNames>
    <sheetDataSet>
      <sheetData sheetId="0">
        <row r="8">
          <cell r="A8" t="str">
            <v>Georgia Institute of Technology</v>
          </cell>
        </row>
        <row r="9">
          <cell r="A9" t="str">
            <v>Approved Budget</v>
          </cell>
        </row>
        <row r="11">
          <cell r="C11">
            <v>548</v>
          </cell>
        </row>
        <row r="15">
          <cell r="A15" t="str">
            <v>Student Health - Ga Tech</v>
          </cell>
        </row>
        <row r="35">
          <cell r="B35" t="str">
            <v>September 2014 (BA 2)</v>
          </cell>
        </row>
      </sheetData>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01"/>
      <sheetName val="02"/>
      <sheetName val="03"/>
      <sheetName val="04"/>
      <sheetName val="05"/>
      <sheetName val="06"/>
      <sheetName val="07"/>
      <sheetName val="08"/>
      <sheetName val="09"/>
      <sheetName val="10"/>
      <sheetName val="11"/>
      <sheetName val="13"/>
      <sheetName val="14"/>
      <sheetName val="15"/>
      <sheetName val="16"/>
      <sheetName val="17"/>
      <sheetName val="18"/>
      <sheetName val="19"/>
      <sheetName val="20"/>
      <sheetName val="21"/>
      <sheetName val="22"/>
      <sheetName val="COMB0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TACT Budgets"/>
      <sheetName val="FC 50 Fund Balances FY02 YE"/>
      <sheetName val="FY04 YE FF"/>
      <sheetName val="FY04 from FF"/>
      <sheetName val="FinalMerge"/>
      <sheetName val="PY Reimb Proj Budgets"/>
      <sheetName val="BY03 Budgets"/>
      <sheetName val="FinalMergeMay"/>
      <sheetName val="Final_Merge_Sept"/>
      <sheetName val="Pre-Encumb"/>
      <sheetName val="Moved to new Cxxxx projec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A1" t="str">
            <v>Project</v>
          </cell>
          <cell r="B1" t="str">
            <v>Class</v>
          </cell>
          <cell r="C1" t="str">
            <v>YTD Expenses</v>
          </cell>
          <cell r="D1" t="str">
            <v>Sum Encumbered</v>
          </cell>
        </row>
        <row r="2">
          <cell r="A2" t="str">
            <v>F1005</v>
          </cell>
          <cell r="B2">
            <v>11000</v>
          </cell>
        </row>
        <row r="3">
          <cell r="A3" t="str">
            <v>F1007</v>
          </cell>
          <cell r="B3">
            <v>11000</v>
          </cell>
          <cell r="C3">
            <v>9500</v>
          </cell>
        </row>
        <row r="4">
          <cell r="A4" t="str">
            <v>F1400</v>
          </cell>
          <cell r="B4">
            <v>11000</v>
          </cell>
          <cell r="C4">
            <v>1957.12</v>
          </cell>
          <cell r="D4">
            <v>17112.5</v>
          </cell>
        </row>
        <row r="5">
          <cell r="A5" t="str">
            <v>F1402</v>
          </cell>
          <cell r="B5">
            <v>11000</v>
          </cell>
          <cell r="C5">
            <v>0</v>
          </cell>
          <cell r="D5">
            <v>500</v>
          </cell>
        </row>
        <row r="6">
          <cell r="A6" t="str">
            <v>F1403</v>
          </cell>
          <cell r="B6">
            <v>11000</v>
          </cell>
          <cell r="C6">
            <v>0</v>
          </cell>
        </row>
        <row r="7">
          <cell r="A7" t="str">
            <v>F1404</v>
          </cell>
          <cell r="B7">
            <v>11000</v>
          </cell>
        </row>
        <row r="8">
          <cell r="A8" t="str">
            <v>F1405</v>
          </cell>
          <cell r="B8">
            <v>11000</v>
          </cell>
        </row>
        <row r="9">
          <cell r="A9" t="str">
            <v>F1407</v>
          </cell>
          <cell r="B9">
            <v>11000</v>
          </cell>
          <cell r="C9">
            <v>635.5</v>
          </cell>
        </row>
        <row r="10">
          <cell r="A10" t="str">
            <v>F1408</v>
          </cell>
          <cell r="B10">
            <v>11000</v>
          </cell>
          <cell r="C10">
            <v>411.01</v>
          </cell>
        </row>
        <row r="11">
          <cell r="A11" t="str">
            <v>F1409</v>
          </cell>
          <cell r="B11">
            <v>11000</v>
          </cell>
        </row>
        <row r="12">
          <cell r="A12" t="str">
            <v>F1410</v>
          </cell>
          <cell r="B12">
            <v>11000</v>
          </cell>
          <cell r="C12">
            <v>32000</v>
          </cell>
        </row>
        <row r="13">
          <cell r="A13" t="str">
            <v>F1411</v>
          </cell>
          <cell r="B13">
            <v>11000</v>
          </cell>
          <cell r="C13">
            <v>44061.45</v>
          </cell>
        </row>
        <row r="14">
          <cell r="A14" t="str">
            <v>F1412</v>
          </cell>
          <cell r="B14">
            <v>11000</v>
          </cell>
          <cell r="C14">
            <v>35453.910000000003</v>
          </cell>
          <cell r="D14">
            <v>28427.46</v>
          </cell>
        </row>
        <row r="15">
          <cell r="A15" t="str">
            <v>F1413</v>
          </cell>
          <cell r="B15">
            <v>11000</v>
          </cell>
        </row>
        <row r="16">
          <cell r="A16" t="str">
            <v>F1414</v>
          </cell>
          <cell r="B16">
            <v>11000</v>
          </cell>
          <cell r="C16">
            <v>24.95</v>
          </cell>
        </row>
        <row r="17">
          <cell r="A17" t="str">
            <v>F1800</v>
          </cell>
          <cell r="B17">
            <v>11000</v>
          </cell>
          <cell r="C17">
            <v>960</v>
          </cell>
          <cell r="D17">
            <v>23800</v>
          </cell>
        </row>
        <row r="18">
          <cell r="A18" t="str">
            <v>F1999</v>
          </cell>
          <cell r="B18">
            <v>11000</v>
          </cell>
        </row>
        <row r="19">
          <cell r="A19" t="str">
            <v>F1005</v>
          </cell>
          <cell r="B19">
            <v>11001</v>
          </cell>
          <cell r="C19">
            <v>11500</v>
          </cell>
          <cell r="D19">
            <v>23500</v>
          </cell>
        </row>
        <row r="20">
          <cell r="A20" t="str">
            <v>F1015</v>
          </cell>
          <cell r="B20">
            <v>11001</v>
          </cell>
          <cell r="C20">
            <v>0</v>
          </cell>
        </row>
        <row r="21">
          <cell r="A21" t="str">
            <v>F1020</v>
          </cell>
          <cell r="B21">
            <v>16001</v>
          </cell>
        </row>
        <row r="22">
          <cell r="A22" t="str">
            <v>F1401</v>
          </cell>
          <cell r="B22">
            <v>16001</v>
          </cell>
        </row>
        <row r="23">
          <cell r="A23" t="str">
            <v>F1415</v>
          </cell>
          <cell r="B23">
            <v>16001</v>
          </cell>
          <cell r="C23">
            <v>0</v>
          </cell>
          <cell r="D23">
            <v>550</v>
          </cell>
        </row>
        <row r="24">
          <cell r="A24" t="str">
            <v>F1004</v>
          </cell>
          <cell r="B24">
            <v>16002</v>
          </cell>
        </row>
        <row r="25">
          <cell r="A25" t="str">
            <v>F1006</v>
          </cell>
          <cell r="B25">
            <v>16002</v>
          </cell>
        </row>
        <row r="26">
          <cell r="A26" t="str">
            <v>F1009</v>
          </cell>
          <cell r="B26">
            <v>16002</v>
          </cell>
        </row>
        <row r="27">
          <cell r="A27" t="str">
            <v>F1016</v>
          </cell>
          <cell r="B27">
            <v>16002</v>
          </cell>
          <cell r="C27">
            <v>0</v>
          </cell>
          <cell r="D27">
            <v>7200</v>
          </cell>
        </row>
        <row r="28">
          <cell r="A28" t="str">
            <v>F1019</v>
          </cell>
          <cell r="B28">
            <v>16002</v>
          </cell>
        </row>
        <row r="29">
          <cell r="A29" t="str">
            <v>F1416</v>
          </cell>
          <cell r="B29">
            <v>16002</v>
          </cell>
        </row>
        <row r="30">
          <cell r="A30" t="str">
            <v>F1025</v>
          </cell>
          <cell r="B30">
            <v>17000</v>
          </cell>
        </row>
        <row r="31">
          <cell r="A31" t="str">
            <v>F1080</v>
          </cell>
          <cell r="B31">
            <v>17000</v>
          </cell>
          <cell r="C31">
            <v>500</v>
          </cell>
          <cell r="D31">
            <v>6200</v>
          </cell>
        </row>
        <row r="32">
          <cell r="A32" t="str">
            <v>F1008</v>
          </cell>
          <cell r="B32">
            <v>18000</v>
          </cell>
        </row>
        <row r="33">
          <cell r="A33" t="str">
            <v>F1998</v>
          </cell>
          <cell r="B33">
            <v>18000</v>
          </cell>
        </row>
        <row r="34">
          <cell r="A34" t="str">
            <v>F1500</v>
          </cell>
          <cell r="B34">
            <v>42000</v>
          </cell>
          <cell r="C34">
            <v>0</v>
          </cell>
          <cell r="D34">
            <v>92421.25</v>
          </cell>
        </row>
        <row r="35">
          <cell r="A35" t="str">
            <v>F1501</v>
          </cell>
          <cell r="B35">
            <v>42001</v>
          </cell>
          <cell r="C35">
            <v>2579.37</v>
          </cell>
        </row>
        <row r="36">
          <cell r="A36" t="str">
            <v>F1502</v>
          </cell>
          <cell r="B36">
            <v>42000</v>
          </cell>
        </row>
        <row r="37">
          <cell r="A37" t="str">
            <v>E1013</v>
          </cell>
          <cell r="B37">
            <v>11000</v>
          </cell>
          <cell r="C37">
            <v>12740</v>
          </cell>
          <cell r="D37">
            <v>18000</v>
          </cell>
        </row>
        <row r="38">
          <cell r="A38" t="str">
            <v>E1019</v>
          </cell>
          <cell r="B38">
            <v>11000</v>
          </cell>
          <cell r="C38">
            <v>6187.5</v>
          </cell>
          <cell r="D38">
            <v>17562.5</v>
          </cell>
        </row>
        <row r="39">
          <cell r="A39" t="str">
            <v>E1023</v>
          </cell>
          <cell r="B39">
            <v>11000</v>
          </cell>
          <cell r="C39">
            <v>17119.37</v>
          </cell>
          <cell r="D39">
            <v>58674</v>
          </cell>
        </row>
        <row r="40">
          <cell r="A40" t="str">
            <v>E1028</v>
          </cell>
          <cell r="B40">
            <v>11000</v>
          </cell>
          <cell r="C40">
            <v>19119.849999999999</v>
          </cell>
        </row>
        <row r="41">
          <cell r="A41" t="str">
            <v>E1036</v>
          </cell>
          <cell r="B41">
            <v>11000</v>
          </cell>
          <cell r="C41">
            <v>11082</v>
          </cell>
          <cell r="D41">
            <v>7890</v>
          </cell>
        </row>
        <row r="42">
          <cell r="A42" t="str">
            <v>E1038</v>
          </cell>
          <cell r="B42">
            <v>11000</v>
          </cell>
          <cell r="D42">
            <v>147623</v>
          </cell>
        </row>
        <row r="43">
          <cell r="A43" t="str">
            <v>E1045</v>
          </cell>
          <cell r="B43">
            <v>11000</v>
          </cell>
          <cell r="C43">
            <v>400</v>
          </cell>
        </row>
        <row r="44">
          <cell r="A44" t="str">
            <v>E1046</v>
          </cell>
          <cell r="B44">
            <v>11000</v>
          </cell>
          <cell r="C44">
            <v>24482.87</v>
          </cell>
          <cell r="D44">
            <v>29764.799999999999</v>
          </cell>
        </row>
        <row r="45">
          <cell r="A45" t="str">
            <v>E1056</v>
          </cell>
          <cell r="B45">
            <v>11000</v>
          </cell>
          <cell r="C45">
            <v>64500</v>
          </cell>
          <cell r="D45">
            <v>6800</v>
          </cell>
        </row>
        <row r="46">
          <cell r="A46" t="str">
            <v>E1081</v>
          </cell>
          <cell r="B46">
            <v>11000</v>
          </cell>
          <cell r="C46">
            <v>5432.29</v>
          </cell>
          <cell r="D46">
            <v>2415.71</v>
          </cell>
        </row>
        <row r="47">
          <cell r="A47" t="str">
            <v>E1063</v>
          </cell>
          <cell r="B47">
            <v>11000</v>
          </cell>
          <cell r="C47">
            <v>2375</v>
          </cell>
          <cell r="D47">
            <v>17875</v>
          </cell>
        </row>
        <row r="48">
          <cell r="A48" t="str">
            <v>E1064</v>
          </cell>
          <cell r="B48">
            <v>11000</v>
          </cell>
          <cell r="C48">
            <v>17800</v>
          </cell>
          <cell r="D48">
            <v>12200</v>
          </cell>
        </row>
        <row r="49">
          <cell r="A49" t="str">
            <v>E1066</v>
          </cell>
          <cell r="B49">
            <v>11000</v>
          </cell>
          <cell r="C49">
            <v>26894</v>
          </cell>
          <cell r="D49">
            <v>10806</v>
          </cell>
        </row>
        <row r="50">
          <cell r="A50" t="str">
            <v>E1071</v>
          </cell>
          <cell r="B50">
            <v>11000</v>
          </cell>
          <cell r="C50">
            <v>4985</v>
          </cell>
        </row>
        <row r="51">
          <cell r="A51" t="str">
            <v>E1079</v>
          </cell>
          <cell r="B51">
            <v>11000</v>
          </cell>
          <cell r="C51">
            <v>152439.53</v>
          </cell>
        </row>
        <row r="52">
          <cell r="A52" t="str">
            <v>E1802</v>
          </cell>
          <cell r="B52">
            <v>11000</v>
          </cell>
          <cell r="C52">
            <v>43353</v>
          </cell>
          <cell r="D52">
            <v>15935.34</v>
          </cell>
        </row>
        <row r="53">
          <cell r="A53" t="str">
            <v>E1804</v>
          </cell>
          <cell r="B53">
            <v>11000</v>
          </cell>
          <cell r="C53">
            <v>998</v>
          </cell>
        </row>
        <row r="54">
          <cell r="A54" t="str">
            <v>E1807</v>
          </cell>
          <cell r="B54">
            <v>11000</v>
          </cell>
          <cell r="D54">
            <v>219781.51</v>
          </cell>
        </row>
        <row r="55">
          <cell r="A55" t="str">
            <v>E1021</v>
          </cell>
          <cell r="B55">
            <v>11000</v>
          </cell>
        </row>
        <row r="56">
          <cell r="A56" t="str">
            <v>E1023</v>
          </cell>
          <cell r="B56">
            <v>11000</v>
          </cell>
        </row>
        <row r="57">
          <cell r="A57" t="str">
            <v>E1035</v>
          </cell>
          <cell r="B57">
            <v>11000</v>
          </cell>
        </row>
        <row r="58">
          <cell r="A58" t="str">
            <v>E1040</v>
          </cell>
          <cell r="B58">
            <v>11000</v>
          </cell>
          <cell r="C58">
            <v>400</v>
          </cell>
        </row>
        <row r="59">
          <cell r="A59" t="str">
            <v>E1042</v>
          </cell>
          <cell r="B59">
            <v>11000</v>
          </cell>
        </row>
        <row r="60">
          <cell r="A60" t="str">
            <v>E1045</v>
          </cell>
          <cell r="B60">
            <v>11000</v>
          </cell>
        </row>
        <row r="61">
          <cell r="A61" t="str">
            <v>E1068</v>
          </cell>
          <cell r="B61">
            <v>11000</v>
          </cell>
          <cell r="D61">
            <v>115504</v>
          </cell>
        </row>
        <row r="62">
          <cell r="A62" t="str">
            <v>E1653</v>
          </cell>
          <cell r="B62">
            <v>14000</v>
          </cell>
          <cell r="C62">
            <v>23869.05</v>
          </cell>
          <cell r="D62">
            <v>385.5</v>
          </cell>
        </row>
        <row r="63">
          <cell r="A63" t="str">
            <v>E1654</v>
          </cell>
          <cell r="B63">
            <v>14000</v>
          </cell>
          <cell r="D63">
            <v>11450</v>
          </cell>
        </row>
        <row r="64">
          <cell r="A64" t="str">
            <v>E1655</v>
          </cell>
          <cell r="B64">
            <v>14000</v>
          </cell>
          <cell r="C64">
            <v>5560.1</v>
          </cell>
        </row>
        <row r="65">
          <cell r="A65" t="str">
            <v>E1657</v>
          </cell>
          <cell r="B65">
            <v>14000</v>
          </cell>
          <cell r="C65">
            <v>1000</v>
          </cell>
        </row>
        <row r="66">
          <cell r="A66" t="str">
            <v>E1696</v>
          </cell>
          <cell r="B66">
            <v>14000</v>
          </cell>
          <cell r="D66">
            <v>301328.48</v>
          </cell>
        </row>
        <row r="67">
          <cell r="A67" t="str">
            <v>E1697</v>
          </cell>
          <cell r="B67">
            <v>14000</v>
          </cell>
          <cell r="D67">
            <v>419148</v>
          </cell>
        </row>
        <row r="68">
          <cell r="A68" t="str">
            <v>E1002</v>
          </cell>
          <cell r="B68">
            <v>16001</v>
          </cell>
          <cell r="C68">
            <v>0</v>
          </cell>
          <cell r="D68">
            <v>429345</v>
          </cell>
        </row>
        <row r="69">
          <cell r="A69" t="str">
            <v>E1008</v>
          </cell>
          <cell r="B69">
            <v>16001</v>
          </cell>
          <cell r="C69">
            <v>120697</v>
          </cell>
        </row>
        <row r="70">
          <cell r="A70" t="str">
            <v>E1011</v>
          </cell>
          <cell r="B70">
            <v>16001</v>
          </cell>
          <cell r="C70">
            <v>0</v>
          </cell>
        </row>
        <row r="71">
          <cell r="A71" t="str">
            <v>E1012</v>
          </cell>
          <cell r="B71">
            <v>16001</v>
          </cell>
          <cell r="D71">
            <v>757352</v>
          </cell>
        </row>
        <row r="72">
          <cell r="A72" t="str">
            <v>E1013</v>
          </cell>
          <cell r="B72">
            <v>16001</v>
          </cell>
          <cell r="C72">
            <v>850</v>
          </cell>
        </row>
        <row r="73">
          <cell r="A73" t="str">
            <v>E1030</v>
          </cell>
          <cell r="B73">
            <v>16001</v>
          </cell>
          <cell r="C73">
            <v>13889.29</v>
          </cell>
          <cell r="D73">
            <v>26532.42</v>
          </cell>
        </row>
        <row r="74">
          <cell r="A74" t="str">
            <v>E1401</v>
          </cell>
          <cell r="B74">
            <v>16001</v>
          </cell>
        </row>
        <row r="75">
          <cell r="A75" t="str">
            <v>E1402</v>
          </cell>
          <cell r="B75">
            <v>16001</v>
          </cell>
          <cell r="D75">
            <v>43313</v>
          </cell>
        </row>
        <row r="76">
          <cell r="A76" t="str">
            <v>E1038</v>
          </cell>
          <cell r="B76">
            <v>16001</v>
          </cell>
          <cell r="C76">
            <v>0</v>
          </cell>
          <cell r="D76">
            <v>95146</v>
          </cell>
        </row>
        <row r="77">
          <cell r="A77" t="str">
            <v>E1018</v>
          </cell>
          <cell r="B77">
            <v>17000</v>
          </cell>
          <cell r="C77">
            <v>95130</v>
          </cell>
          <cell r="D77">
            <v>104870</v>
          </cell>
        </row>
        <row r="78">
          <cell r="A78" t="str">
            <v>E1041</v>
          </cell>
          <cell r="B78">
            <v>17000</v>
          </cell>
        </row>
        <row r="79">
          <cell r="A79" t="str">
            <v>E1045</v>
          </cell>
          <cell r="B79">
            <v>17000</v>
          </cell>
        </row>
        <row r="80">
          <cell r="A80" t="str">
            <v>E1046</v>
          </cell>
          <cell r="B80">
            <v>17000</v>
          </cell>
          <cell r="C80">
            <v>714.28</v>
          </cell>
          <cell r="D80">
            <v>4018</v>
          </cell>
        </row>
        <row r="81">
          <cell r="A81" t="str">
            <v>E1055</v>
          </cell>
          <cell r="B81">
            <v>17000</v>
          </cell>
        </row>
        <row r="82">
          <cell r="A82" t="str">
            <v>E1066</v>
          </cell>
          <cell r="B82">
            <v>17000</v>
          </cell>
          <cell r="D82">
            <v>12390</v>
          </cell>
        </row>
        <row r="83">
          <cell r="A83" t="str">
            <v>E1074</v>
          </cell>
          <cell r="B83">
            <v>17000</v>
          </cell>
        </row>
        <row r="84">
          <cell r="A84" t="str">
            <v>E1405</v>
          </cell>
          <cell r="B84">
            <v>17000</v>
          </cell>
        </row>
        <row r="85">
          <cell r="A85" t="str">
            <v>E1406</v>
          </cell>
          <cell r="B85">
            <v>17000</v>
          </cell>
        </row>
        <row r="86">
          <cell r="A86" t="str">
            <v>E1407</v>
          </cell>
          <cell r="B86">
            <v>17000</v>
          </cell>
        </row>
        <row r="87">
          <cell r="A87" t="str">
            <v>E1408</v>
          </cell>
          <cell r="B87">
            <v>17000</v>
          </cell>
        </row>
        <row r="88">
          <cell r="A88" t="str">
            <v>E1409</v>
          </cell>
          <cell r="B88">
            <v>17000</v>
          </cell>
        </row>
        <row r="89">
          <cell r="A89" t="str">
            <v>E1410</v>
          </cell>
          <cell r="B89">
            <v>17000</v>
          </cell>
        </row>
        <row r="90">
          <cell r="A90" t="str">
            <v>E1411</v>
          </cell>
          <cell r="B90">
            <v>17000</v>
          </cell>
        </row>
        <row r="91">
          <cell r="A91" t="str">
            <v>E1413</v>
          </cell>
          <cell r="B91">
            <v>17000</v>
          </cell>
        </row>
        <row r="92">
          <cell r="A92" t="str">
            <v>E1415</v>
          </cell>
          <cell r="B92">
            <v>17000</v>
          </cell>
          <cell r="C92">
            <v>3600</v>
          </cell>
          <cell r="D92">
            <v>8399.7000000000007</v>
          </cell>
        </row>
        <row r="93">
          <cell r="A93" t="str">
            <v>E1800</v>
          </cell>
          <cell r="B93">
            <v>17000</v>
          </cell>
          <cell r="C93">
            <v>64106.89</v>
          </cell>
          <cell r="D93">
            <v>15724.05</v>
          </cell>
        </row>
        <row r="94">
          <cell r="A94" t="str">
            <v>E1801</v>
          </cell>
          <cell r="B94">
            <v>17000</v>
          </cell>
          <cell r="C94">
            <v>71500.02</v>
          </cell>
        </row>
        <row r="95">
          <cell r="A95" t="str">
            <v>E1999</v>
          </cell>
          <cell r="B95">
            <v>17000</v>
          </cell>
        </row>
        <row r="96">
          <cell r="A96" t="str">
            <v>E1030</v>
          </cell>
          <cell r="B96">
            <v>18000</v>
          </cell>
          <cell r="D96">
            <v>3252</v>
          </cell>
        </row>
        <row r="97">
          <cell r="A97" t="str">
            <v>E1808</v>
          </cell>
          <cell r="B97">
            <v>18000</v>
          </cell>
          <cell r="D97">
            <v>357620.42</v>
          </cell>
        </row>
        <row r="98">
          <cell r="A98" t="str">
            <v>E1032</v>
          </cell>
          <cell r="B98">
            <v>42000</v>
          </cell>
        </row>
        <row r="99">
          <cell r="A99" t="str">
            <v>E1048</v>
          </cell>
          <cell r="B99">
            <v>42000</v>
          </cell>
        </row>
        <row r="100">
          <cell r="A100" t="str">
            <v>E1500</v>
          </cell>
          <cell r="B100">
            <v>42000</v>
          </cell>
          <cell r="C100">
            <v>13915.89</v>
          </cell>
          <cell r="D100">
            <v>7820.48</v>
          </cell>
        </row>
        <row r="101">
          <cell r="A101" t="str">
            <v>E1501</v>
          </cell>
          <cell r="B101">
            <v>42000</v>
          </cell>
        </row>
        <row r="102">
          <cell r="A102" t="str">
            <v>E1504</v>
          </cell>
          <cell r="B102">
            <v>42001</v>
          </cell>
          <cell r="C102">
            <v>13936.9</v>
          </cell>
        </row>
        <row r="103">
          <cell r="A103" t="str">
            <v>E1505</v>
          </cell>
          <cell r="B103">
            <v>42000</v>
          </cell>
        </row>
        <row r="104">
          <cell r="A104" t="str">
            <v>E1507</v>
          </cell>
          <cell r="B104">
            <v>42000</v>
          </cell>
          <cell r="C104">
            <v>2050</v>
          </cell>
        </row>
        <row r="105">
          <cell r="A105" t="str">
            <v>E1508</v>
          </cell>
          <cell r="B105">
            <v>42000</v>
          </cell>
        </row>
        <row r="106">
          <cell r="A106" t="str">
            <v>E1509</v>
          </cell>
          <cell r="B106">
            <v>42000</v>
          </cell>
          <cell r="C106">
            <v>1200</v>
          </cell>
        </row>
        <row r="107">
          <cell r="A107" t="str">
            <v>E1510</v>
          </cell>
          <cell r="B107">
            <v>42000</v>
          </cell>
          <cell r="C107">
            <v>34209.519999999997</v>
          </cell>
        </row>
        <row r="108">
          <cell r="A108" t="str">
            <v>E1806</v>
          </cell>
          <cell r="B108">
            <v>42000</v>
          </cell>
          <cell r="C108">
            <v>15400</v>
          </cell>
        </row>
        <row r="109">
          <cell r="A109" t="str">
            <v>E1400</v>
          </cell>
          <cell r="B109">
            <v>62000</v>
          </cell>
          <cell r="C109">
            <v>0</v>
          </cell>
          <cell r="D109">
            <v>69523.350000000006</v>
          </cell>
        </row>
        <row r="110">
          <cell r="A110" t="str">
            <v>E1034</v>
          </cell>
          <cell r="B110">
            <v>64001</v>
          </cell>
          <cell r="C110">
            <v>9352.5</v>
          </cell>
          <cell r="D110">
            <v>3679.25</v>
          </cell>
        </row>
        <row r="111">
          <cell r="A111" t="str">
            <v>E1600</v>
          </cell>
          <cell r="B111">
            <v>64001</v>
          </cell>
          <cell r="C111">
            <v>0</v>
          </cell>
          <cell r="D111">
            <v>32013.62</v>
          </cell>
        </row>
        <row r="112">
          <cell r="A112" t="str">
            <v>E1601</v>
          </cell>
          <cell r="B112">
            <v>64001</v>
          </cell>
          <cell r="C112">
            <v>12896.45</v>
          </cell>
          <cell r="D112">
            <v>15500.99</v>
          </cell>
        </row>
        <row r="113">
          <cell r="A113" t="str">
            <v>E1602</v>
          </cell>
          <cell r="B113">
            <v>64001</v>
          </cell>
          <cell r="C113">
            <v>0</v>
          </cell>
          <cell r="D113">
            <v>200551.38</v>
          </cell>
        </row>
        <row r="114">
          <cell r="A114" t="str">
            <v>E1603</v>
          </cell>
          <cell r="B114">
            <v>64001</v>
          </cell>
          <cell r="C114">
            <v>111893.06</v>
          </cell>
          <cell r="D114">
            <v>72868.84</v>
          </cell>
        </row>
        <row r="115">
          <cell r="A115" t="str">
            <v>E1604</v>
          </cell>
          <cell r="B115">
            <v>64001</v>
          </cell>
          <cell r="C115">
            <v>162599.79999999999</v>
          </cell>
          <cell r="D115">
            <v>7860.43</v>
          </cell>
        </row>
        <row r="116">
          <cell r="A116" t="str">
            <v>E1605</v>
          </cell>
          <cell r="B116">
            <v>64001</v>
          </cell>
          <cell r="C116">
            <v>30903.99</v>
          </cell>
          <cell r="D116">
            <v>226700.55</v>
          </cell>
        </row>
        <row r="117">
          <cell r="A117" t="str">
            <v>E1606</v>
          </cell>
          <cell r="B117">
            <v>64001</v>
          </cell>
          <cell r="C117">
            <v>6345.08</v>
          </cell>
          <cell r="D117">
            <v>4900</v>
          </cell>
        </row>
        <row r="118">
          <cell r="A118" t="str">
            <v>E1607</v>
          </cell>
          <cell r="B118">
            <v>64001</v>
          </cell>
          <cell r="C118">
            <v>9686.61</v>
          </cell>
        </row>
        <row r="119">
          <cell r="A119" t="str">
            <v>E1608</v>
          </cell>
          <cell r="B119">
            <v>64001</v>
          </cell>
          <cell r="C119">
            <v>47428.09</v>
          </cell>
          <cell r="D119">
            <v>7151.87</v>
          </cell>
        </row>
        <row r="120">
          <cell r="A120" t="str">
            <v>E1609</v>
          </cell>
          <cell r="B120">
            <v>64001</v>
          </cell>
        </row>
        <row r="121">
          <cell r="A121" t="str">
            <v>D1032</v>
          </cell>
          <cell r="B121">
            <v>11000</v>
          </cell>
          <cell r="C121">
            <v>0</v>
          </cell>
        </row>
        <row r="122">
          <cell r="A122" t="str">
            <v>D1090</v>
          </cell>
          <cell r="B122">
            <v>11000</v>
          </cell>
          <cell r="D122">
            <v>2250</v>
          </cell>
        </row>
        <row r="123">
          <cell r="A123" t="str">
            <v>D1414</v>
          </cell>
          <cell r="B123">
            <v>11000</v>
          </cell>
          <cell r="D123">
            <v>8248</v>
          </cell>
        </row>
        <row r="124">
          <cell r="A124" t="str">
            <v>D1999</v>
          </cell>
          <cell r="B124">
            <v>11000</v>
          </cell>
          <cell r="C124">
            <v>0</v>
          </cell>
          <cell r="D124">
            <v>371.2</v>
          </cell>
        </row>
        <row r="125">
          <cell r="A125" t="str">
            <v>D1654</v>
          </cell>
          <cell r="B125">
            <v>14000</v>
          </cell>
          <cell r="D125">
            <v>1637.4</v>
          </cell>
        </row>
        <row r="126">
          <cell r="A126" t="str">
            <v>D1402</v>
          </cell>
          <cell r="B126">
            <v>16001</v>
          </cell>
        </row>
        <row r="127">
          <cell r="A127" t="str">
            <v>D1908</v>
          </cell>
          <cell r="B127">
            <v>16001</v>
          </cell>
          <cell r="D127">
            <v>8907</v>
          </cell>
        </row>
        <row r="128">
          <cell r="A128" t="str">
            <v>D1403</v>
          </cell>
          <cell r="B128">
            <v>16001</v>
          </cell>
        </row>
        <row r="129">
          <cell r="A129" t="str">
            <v>D1028</v>
          </cell>
          <cell r="B129">
            <v>16001</v>
          </cell>
        </row>
        <row r="130">
          <cell r="A130" t="str">
            <v>D1413</v>
          </cell>
          <cell r="B130">
            <v>16001</v>
          </cell>
        </row>
        <row r="131">
          <cell r="A131" t="str">
            <v>D1036</v>
          </cell>
          <cell r="B131">
            <v>17000</v>
          </cell>
        </row>
        <row r="132">
          <cell r="A132" t="str">
            <v>D1039</v>
          </cell>
          <cell r="B132">
            <v>17000</v>
          </cell>
        </row>
        <row r="133">
          <cell r="A133" t="str">
            <v>D1070</v>
          </cell>
          <cell r="B133">
            <v>17000</v>
          </cell>
        </row>
        <row r="134">
          <cell r="A134" t="str">
            <v>D1102</v>
          </cell>
          <cell r="B134">
            <v>17000</v>
          </cell>
        </row>
        <row r="135">
          <cell r="A135" t="str">
            <v>D1413</v>
          </cell>
          <cell r="B135">
            <v>17000</v>
          </cell>
          <cell r="D135">
            <v>1476.52</v>
          </cell>
        </row>
        <row r="136">
          <cell r="A136" t="str">
            <v>D1069</v>
          </cell>
          <cell r="B136">
            <v>42000</v>
          </cell>
        </row>
        <row r="137">
          <cell r="A137" t="str">
            <v>D1098</v>
          </cell>
          <cell r="B137">
            <v>42000</v>
          </cell>
          <cell r="C137">
            <v>43.8</v>
          </cell>
          <cell r="D137">
            <v>1693.9</v>
          </cell>
        </row>
        <row r="138">
          <cell r="A138" t="str">
            <v>D1502</v>
          </cell>
          <cell r="B138">
            <v>42000</v>
          </cell>
          <cell r="C138">
            <v>202299</v>
          </cell>
        </row>
        <row r="139">
          <cell r="A139" t="str">
            <v>D1506</v>
          </cell>
          <cell r="B139">
            <v>42000</v>
          </cell>
        </row>
        <row r="140">
          <cell r="A140" t="str">
            <v>D1507</v>
          </cell>
          <cell r="B140">
            <v>42000</v>
          </cell>
        </row>
        <row r="141">
          <cell r="A141" t="str">
            <v>D1508</v>
          </cell>
          <cell r="B141">
            <v>42001</v>
          </cell>
        </row>
        <row r="142">
          <cell r="A142" t="str">
            <v>D1044</v>
          </cell>
          <cell r="B142">
            <v>64000</v>
          </cell>
        </row>
        <row r="143">
          <cell r="A143" t="str">
            <v>D1404</v>
          </cell>
          <cell r="B143">
            <v>64001</v>
          </cell>
        </row>
        <row r="144">
          <cell r="A144" t="str">
            <v>D1403</v>
          </cell>
          <cell r="B144">
            <v>64001</v>
          </cell>
        </row>
        <row r="145">
          <cell r="A145" t="str">
            <v>D1042</v>
          </cell>
          <cell r="B145">
            <v>64001</v>
          </cell>
        </row>
        <row r="146">
          <cell r="A146" t="str">
            <v>D1052</v>
          </cell>
          <cell r="B146">
            <v>64001</v>
          </cell>
        </row>
        <row r="147">
          <cell r="A147" t="str">
            <v>D1059</v>
          </cell>
          <cell r="B147">
            <v>64001</v>
          </cell>
        </row>
        <row r="148">
          <cell r="A148" t="str">
            <v>D1084</v>
          </cell>
          <cell r="B148">
            <v>64001</v>
          </cell>
        </row>
        <row r="149">
          <cell r="A149" t="str">
            <v>D1085</v>
          </cell>
          <cell r="B149">
            <v>64001</v>
          </cell>
        </row>
        <row r="150">
          <cell r="A150" t="str">
            <v>D1416</v>
          </cell>
          <cell r="B150">
            <v>64001</v>
          </cell>
        </row>
        <row r="151">
          <cell r="A151" t="str">
            <v>D1417</v>
          </cell>
          <cell r="B151">
            <v>64001</v>
          </cell>
          <cell r="C151">
            <v>30398.23</v>
          </cell>
          <cell r="D151">
            <v>49601.77</v>
          </cell>
        </row>
        <row r="152">
          <cell r="A152" t="str">
            <v>D1060</v>
          </cell>
          <cell r="B152">
            <v>64001</v>
          </cell>
        </row>
        <row r="153">
          <cell r="A153" t="str">
            <v>D1600</v>
          </cell>
          <cell r="B153">
            <v>64001</v>
          </cell>
          <cell r="C153">
            <v>79445</v>
          </cell>
          <cell r="D153">
            <v>99016.17</v>
          </cell>
        </row>
        <row r="154">
          <cell r="A154" t="str">
            <v>D1601</v>
          </cell>
          <cell r="B154">
            <v>64001</v>
          </cell>
          <cell r="C154">
            <v>12141.32</v>
          </cell>
          <cell r="D154">
            <v>41404.949999999997</v>
          </cell>
        </row>
        <row r="155">
          <cell r="A155" t="str">
            <v>D1602</v>
          </cell>
          <cell r="B155">
            <v>64001</v>
          </cell>
        </row>
        <row r="156">
          <cell r="A156" t="str">
            <v>D1603</v>
          </cell>
          <cell r="B156">
            <v>64001</v>
          </cell>
        </row>
        <row r="157">
          <cell r="A157" t="str">
            <v>D1604</v>
          </cell>
          <cell r="B157">
            <v>64001</v>
          </cell>
        </row>
        <row r="158">
          <cell r="A158" t="str">
            <v>D1605</v>
          </cell>
          <cell r="B158">
            <v>64001</v>
          </cell>
          <cell r="C158">
            <v>129123.58</v>
          </cell>
          <cell r="D158">
            <v>23593.91</v>
          </cell>
        </row>
        <row r="159">
          <cell r="A159" t="str">
            <v>D1606</v>
          </cell>
          <cell r="B159">
            <v>64001</v>
          </cell>
          <cell r="C159">
            <v>74149.919999999998</v>
          </cell>
          <cell r="D159">
            <v>7456.94</v>
          </cell>
        </row>
        <row r="160">
          <cell r="A160" t="str">
            <v>D1607</v>
          </cell>
          <cell r="B160">
            <v>64001</v>
          </cell>
        </row>
        <row r="161">
          <cell r="A161" t="str">
            <v>D1608</v>
          </cell>
          <cell r="B161">
            <v>64001</v>
          </cell>
        </row>
        <row r="162">
          <cell r="A162" t="str">
            <v>D1609</v>
          </cell>
          <cell r="B162">
            <v>64001</v>
          </cell>
        </row>
        <row r="163">
          <cell r="A163" t="str">
            <v>D1610</v>
          </cell>
          <cell r="B163">
            <v>64001</v>
          </cell>
          <cell r="D163">
            <v>1400</v>
          </cell>
        </row>
        <row r="164">
          <cell r="A164" t="str">
            <v>D1611</v>
          </cell>
          <cell r="B164">
            <v>64001</v>
          </cell>
          <cell r="D164">
            <v>399.95</v>
          </cell>
        </row>
        <row r="165">
          <cell r="A165" t="str">
            <v>D1612</v>
          </cell>
          <cell r="B165">
            <v>64001</v>
          </cell>
        </row>
        <row r="166">
          <cell r="A166" t="str">
            <v>D1613</v>
          </cell>
          <cell r="B166">
            <v>64001</v>
          </cell>
        </row>
        <row r="167">
          <cell r="A167" t="str">
            <v>C1001</v>
          </cell>
          <cell r="B167">
            <v>11000</v>
          </cell>
          <cell r="D167">
            <v>28048.22</v>
          </cell>
        </row>
        <row r="168">
          <cell r="A168" t="str">
            <v>C1069</v>
          </cell>
          <cell r="B168">
            <v>11000</v>
          </cell>
          <cell r="D168">
            <v>1076.8599999999999</v>
          </cell>
        </row>
        <row r="169">
          <cell r="A169" t="str">
            <v>C1407</v>
          </cell>
          <cell r="B169">
            <v>11000</v>
          </cell>
          <cell r="D169">
            <v>32698</v>
          </cell>
        </row>
        <row r="170">
          <cell r="A170" t="str">
            <v>C1021</v>
          </cell>
          <cell r="B170">
            <v>16000</v>
          </cell>
          <cell r="D170">
            <v>2800</v>
          </cell>
        </row>
        <row r="171">
          <cell r="A171" t="str">
            <v>C1051</v>
          </cell>
          <cell r="B171">
            <v>18000</v>
          </cell>
          <cell r="D171">
            <v>4096</v>
          </cell>
        </row>
        <row r="172">
          <cell r="A172" t="str">
            <v>C1505</v>
          </cell>
          <cell r="B172">
            <v>42001</v>
          </cell>
        </row>
        <row r="173">
          <cell r="A173" t="str">
            <v>C1703</v>
          </cell>
          <cell r="B173">
            <v>64000</v>
          </cell>
        </row>
        <row r="174">
          <cell r="A174" t="str">
            <v>C1072</v>
          </cell>
          <cell r="B174">
            <v>64001</v>
          </cell>
        </row>
        <row r="175">
          <cell r="A175" t="str">
            <v>C1086</v>
          </cell>
          <cell r="B175">
            <v>64001</v>
          </cell>
        </row>
        <row r="176">
          <cell r="A176" t="str">
            <v>C1413</v>
          </cell>
          <cell r="B176">
            <v>64001</v>
          </cell>
        </row>
        <row r="177">
          <cell r="A177" t="str">
            <v>C1702</v>
          </cell>
          <cell r="B177">
            <v>64001</v>
          </cell>
        </row>
        <row r="178">
          <cell r="A178" t="str">
            <v>C1706</v>
          </cell>
          <cell r="B178">
            <v>64001</v>
          </cell>
        </row>
        <row r="179">
          <cell r="A179" t="str">
            <v>C1708</v>
          </cell>
          <cell r="B179">
            <v>64001</v>
          </cell>
        </row>
        <row r="180">
          <cell r="A180" t="str">
            <v>C1710</v>
          </cell>
          <cell r="B180">
            <v>64001</v>
          </cell>
        </row>
        <row r="181">
          <cell r="A181" t="str">
            <v>C1711</v>
          </cell>
          <cell r="B181">
            <v>64001</v>
          </cell>
        </row>
        <row r="182">
          <cell r="A182" t="str">
            <v>C1713</v>
          </cell>
          <cell r="B182">
            <v>64001</v>
          </cell>
        </row>
        <row r="183">
          <cell r="A183" t="str">
            <v>C1714</v>
          </cell>
          <cell r="B183">
            <v>64001</v>
          </cell>
        </row>
        <row r="184">
          <cell r="A184" t="str">
            <v>B1008</v>
          </cell>
          <cell r="B184">
            <v>16000</v>
          </cell>
          <cell r="D184">
            <v>540</v>
          </cell>
        </row>
        <row r="185">
          <cell r="A185" t="str">
            <v>A1301</v>
          </cell>
          <cell r="B185">
            <v>17000</v>
          </cell>
          <cell r="D185">
            <v>53000</v>
          </cell>
        </row>
        <row r="186">
          <cell r="A186" t="str">
            <v>A1304</v>
          </cell>
          <cell r="B186">
            <v>17000</v>
          </cell>
        </row>
        <row r="187">
          <cell r="A187" t="str">
            <v>B1043</v>
          </cell>
          <cell r="B187">
            <v>17000</v>
          </cell>
        </row>
        <row r="188">
          <cell r="A188" t="str">
            <v>B1071</v>
          </cell>
          <cell r="B188">
            <v>17000</v>
          </cell>
          <cell r="C188">
            <v>2232.41</v>
          </cell>
        </row>
        <row r="189">
          <cell r="A189" t="str">
            <v>A1518</v>
          </cell>
          <cell r="B189">
            <v>42000</v>
          </cell>
          <cell r="C189">
            <v>94587</v>
          </cell>
        </row>
        <row r="190">
          <cell r="A190" t="str">
            <v>A1519</v>
          </cell>
          <cell r="B190">
            <v>42000</v>
          </cell>
          <cell r="D190">
            <v>77700</v>
          </cell>
        </row>
        <row r="191">
          <cell r="A191" t="str">
            <v>B1058</v>
          </cell>
          <cell r="B191">
            <v>64100</v>
          </cell>
        </row>
        <row r="192">
          <cell r="A192" t="str">
            <v>A1306</v>
          </cell>
          <cell r="B192">
            <v>64000</v>
          </cell>
        </row>
        <row r="193">
          <cell r="A193" t="str">
            <v>A1307</v>
          </cell>
          <cell r="B193">
            <v>64000</v>
          </cell>
        </row>
        <row r="194">
          <cell r="A194" t="str">
            <v>A1076</v>
          </cell>
          <cell r="B194">
            <v>64000</v>
          </cell>
          <cell r="C194">
            <v>0</v>
          </cell>
          <cell r="D194">
            <v>545.67999999999995</v>
          </cell>
        </row>
        <row r="195">
          <cell r="A195" t="str">
            <v>A1076</v>
          </cell>
          <cell r="B195">
            <v>11000</v>
          </cell>
          <cell r="C195">
            <v>30963</v>
          </cell>
          <cell r="D195">
            <v>7310</v>
          </cell>
        </row>
      </sheetData>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 of Rev"/>
      <sheetName val="Fin'l "/>
      <sheetName val="Occup 06"/>
      <sheetName val="Occup Chart"/>
      <sheetName val="Occup His"/>
      <sheetName val="Cost 99-06"/>
      <sheetName val="Op Cost"/>
      <sheetName val="Detail Tot"/>
      <sheetName val="Detail Exist"/>
      <sheetName val="Detail Fam"/>
      <sheetName val="Pro Total"/>
      <sheetName val="Pro Exist"/>
      <sheetName val="Pro Fam "/>
      <sheetName val="Fam Op Cost"/>
      <sheetName val="Fam Const"/>
      <sheetName val="FH Mkt Plan"/>
      <sheetName val="Fam Asump"/>
      <sheetName val="Fac Staf FH Proj"/>
      <sheetName val="Cap Plan"/>
      <sheetName val="Cap Funding"/>
      <sheetName val="Dep by Year"/>
      <sheetName val="Dep Detail by Year"/>
      <sheetName val="FTE"/>
      <sheetName val="Leads"/>
      <sheetName val="0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2">
          <cell r="K2">
            <v>2080</v>
          </cell>
        </row>
      </sheetData>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ount Flow"/>
      <sheetName val="How To Process"/>
      <sheetName val="Billable GSFIC-GRA Accounts"/>
      <sheetName val="Billable GSFIC-MRR Projects"/>
      <sheetName val="Recon to FY07 TB "/>
      <sheetName val="Total GSFIC-GRA billed "/>
      <sheetName val="Total GSFIC-MRR Billed"/>
      <sheetName val="Equipment recon to Cap Ledger"/>
      <sheetName val="MRR Vchrs July 2006"/>
      <sheetName val="MRR July Vchr List for GSFIC "/>
      <sheetName val="MRR BILL JULY 2006"/>
      <sheetName val="GRA BILL JULY 2006"/>
      <sheetName val="Summary for GSFIC - MRR August"/>
      <sheetName val="MRR Vchrs August 2006"/>
      <sheetName val="MRR BILL AUGUST 2006"/>
      <sheetName val="GRA Vchrs Aug 2006"/>
      <sheetName val="GRA BILL August 2006"/>
      <sheetName val="MRR SUMMARY FOR GSFIC SEPT 2006"/>
      <sheetName val="MRR Vchrs Sept 2006"/>
      <sheetName val="MRR BILL SEPT 2006"/>
      <sheetName val="GRA Vchrs Sept 2006"/>
      <sheetName val="GRA BILL Sept 2006"/>
      <sheetName val="MRR Audit Adj Jrnl FY07 "/>
      <sheetName val="MRR BILL ADJUSTMENT"/>
      <sheetName val="MRR Vchr Summary Oct 2006"/>
      <sheetName val="MRR Vchrs Oct 2006"/>
      <sheetName val="MRR Jrnls October 2006"/>
      <sheetName val="MRR BILL OCTOBER 2006"/>
      <sheetName val="GRA Vchrs Oct 2006"/>
      <sheetName val="GRA BILL October 2006"/>
      <sheetName val="NOV GRA Bill details for GSFIC"/>
      <sheetName val="GRA Vchrs Nov 2006"/>
      <sheetName val=" GRA BILL November 2006"/>
      <sheetName val="MRR VCHRS Nov 2006"/>
      <sheetName val="Nov MRR Bill Details for GSFIC"/>
      <sheetName val="MRR Jrnls Nov 2006"/>
      <sheetName val="MRR BILL NOVEMBER 2006"/>
      <sheetName val="GRA Dec Detail for GSFIC "/>
      <sheetName val="GRA Vchrs Dec 2006"/>
      <sheetName val=" GRA BILL December 2006"/>
      <sheetName val="MRR Vchr Details Dec 2006"/>
      <sheetName val="MRR Vchrs Dec 2006"/>
      <sheetName val="MRR BILL December 2006"/>
      <sheetName val="GRA Vchrs January 2007"/>
      <sheetName val="GRA Bill January 2007"/>
      <sheetName val="MRR JAN DETAIL FOR GSFIC"/>
      <sheetName val="MRR Journal Exp January 2007"/>
      <sheetName val="MRR Vouchers January 2007"/>
      <sheetName val="MRR BILL JANUARY 2007"/>
      <sheetName val="GSFIC Details GRA Feb 2007"/>
      <sheetName val="GRA Vchrs February 2007 "/>
      <sheetName val="GRA BILL FEB 2007"/>
      <sheetName val="GSFIC DETAIL MRR VCHRS FEB 2007"/>
      <sheetName val="MRR Vchrs February 2007"/>
      <sheetName val="MRR BILL FEBRUARY 2007"/>
      <sheetName val="GRA Jrnl Reversed March 2007"/>
      <sheetName val="GSFIC March 2007 GRA Details"/>
      <sheetName val="GRA Vchrs March 2007"/>
      <sheetName val="GRA BILL MARCH 2007"/>
      <sheetName val="GSFIC  March 2007 MRR Details"/>
      <sheetName val="MRR Vchrs March 2007"/>
      <sheetName val="MRR BILL March 2007"/>
      <sheetName val="FY06 YE Encumb Receiv"/>
      <sheetName val="FY06 YE Enc PO List"/>
      <sheetName val="FY06 Enc Audit Adjust"/>
      <sheetName val="Template for P-Card Charges"/>
      <sheetName val="485xxx Activity FY06"/>
      <sheetName val="List of projects"/>
      <sheetName val="GRA Vchrs Sept 2005"/>
      <sheetName val="GSFIC Jrnls Feb 2006"/>
      <sheetName val="MRR BILL FEB 2006"/>
      <sheetName val="GRA BILL APRIL 2006"/>
      <sheetName val="GRA VCHRS TO GSFIC"/>
      <sheetName val="64001 Equip Recon"/>
      <sheetName val="Equip Recon"/>
      <sheetName val="Equip Recon Data"/>
      <sheetName val="GSFIC Details MRR April 2007"/>
      <sheetName val="MRR Vchrs April 2007"/>
      <sheetName val="MRR BILL April 2007"/>
      <sheetName val="GSFIC Details GRA APRIL 2007"/>
      <sheetName val="GRA Vchrs April 2007"/>
      <sheetName val="GRA BILL APRIL 2007"/>
      <sheetName val="MRR Vchrs May 2007"/>
      <sheetName val="GSFIC Detail MRR May 2007"/>
      <sheetName val="MRR BILL MAY 2007"/>
      <sheetName val="GRA Vchrs May 2007"/>
      <sheetName val="GSFIC Details GRA May 2007"/>
      <sheetName val="GRA BILL MAY 2007"/>
      <sheetName val="CAU H1419 FY07 June"/>
      <sheetName val="CAU GRA BILL JUNE 2007"/>
      <sheetName val="MRR detail GSFIC June 2007"/>
      <sheetName val="MRR Vchrs June 2007"/>
      <sheetName val="MRR BILL MAY 2007 (2)"/>
      <sheetName val="Audit Adj Projects 2007"/>
      <sheetName val="Analysis"/>
      <sheetName val="MRR Jrnls"/>
      <sheetName val="MRR Bill June 2007"/>
      <sheetName val="GRA Vchrs June 2007"/>
      <sheetName val="GRA Jrnls June 2007"/>
      <sheetName val="GSFIC Detail GRA Vchrs June 07"/>
      <sheetName val="GRA BILL JUNE 2007"/>
      <sheetName val="GSFIC 127100 Data"/>
      <sheetName val="MRR DETAIL FOR GSFIC"/>
      <sheetName val="Final_Merge_Sep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1"/>
  <sheetViews>
    <sheetView tabSelected="1" zoomScale="96" zoomScaleNormal="96" workbookViewId="0">
      <selection activeCell="A53" sqref="A53:E53"/>
    </sheetView>
  </sheetViews>
  <sheetFormatPr defaultColWidth="8.85546875" defaultRowHeight="15" x14ac:dyDescent="0.25"/>
  <cols>
    <col min="1" max="1" width="33.42578125" style="1" customWidth="1"/>
    <col min="2" max="2" width="26.7109375" style="1" customWidth="1"/>
    <col min="3" max="3" width="27.28515625" style="1" customWidth="1"/>
    <col min="4" max="4" width="22.42578125" style="1" customWidth="1"/>
    <col min="5" max="5" width="32.5703125" style="1" customWidth="1"/>
    <col min="6" max="11" width="8.85546875" style="1"/>
    <col min="12" max="12" width="49.28515625" style="1" customWidth="1"/>
    <col min="13" max="16384" width="8.85546875" style="1"/>
  </cols>
  <sheetData>
    <row r="1" spans="1:12" ht="6" customHeight="1" x14ac:dyDescent="0.35">
      <c r="A1" s="212"/>
      <c r="B1" s="213"/>
      <c r="C1" s="213"/>
      <c r="D1" s="213"/>
      <c r="E1" s="214"/>
      <c r="L1" s="2"/>
    </row>
    <row r="2" spans="1:12" ht="23.25" x14ac:dyDescent="0.35">
      <c r="A2" s="215" t="s">
        <v>0</v>
      </c>
      <c r="B2" s="216"/>
      <c r="C2" s="216"/>
      <c r="D2" s="216"/>
      <c r="E2" s="217"/>
    </row>
    <row r="3" spans="1:12" ht="18.75" x14ac:dyDescent="0.3">
      <c r="A3" s="218" t="s">
        <v>1</v>
      </c>
      <c r="B3" s="219"/>
      <c r="C3" s="219"/>
      <c r="D3" s="219"/>
      <c r="E3" s="220"/>
    </row>
    <row r="4" spans="1:12" s="4" customFormat="1" ht="22.5" customHeight="1" x14ac:dyDescent="0.25">
      <c r="A4" s="3" t="s">
        <v>2</v>
      </c>
      <c r="B4" s="221" t="s">
        <v>3</v>
      </c>
      <c r="C4" s="222"/>
      <c r="D4" s="222"/>
      <c r="E4" s="223"/>
    </row>
    <row r="5" spans="1:12" s="4" customFormat="1" ht="22.5" customHeight="1" x14ac:dyDescent="0.25">
      <c r="A5" s="3" t="s">
        <v>4</v>
      </c>
      <c r="B5" s="221"/>
      <c r="C5" s="222"/>
      <c r="D5" s="222"/>
      <c r="E5" s="223"/>
    </row>
    <row r="6" spans="1:12" s="4" customFormat="1" ht="24" customHeight="1" x14ac:dyDescent="0.25">
      <c r="A6" s="209" t="s">
        <v>5</v>
      </c>
      <c r="B6" s="210"/>
      <c r="C6" s="210"/>
      <c r="D6" s="210"/>
      <c r="E6" s="211"/>
    </row>
    <row r="7" spans="1:12" s="4" customFormat="1" ht="22.5" customHeight="1" x14ac:dyDescent="0.25">
      <c r="A7" s="5" t="s">
        <v>6</v>
      </c>
      <c r="B7" s="6" t="s">
        <v>7</v>
      </c>
      <c r="C7" s="7" t="s">
        <v>8</v>
      </c>
      <c r="D7" s="221" t="s">
        <v>9</v>
      </c>
      <c r="E7" s="223"/>
    </row>
    <row r="8" spans="1:12" s="4" customFormat="1" ht="33.6" customHeight="1" x14ac:dyDescent="0.25">
      <c r="A8" s="5" t="s">
        <v>10</v>
      </c>
      <c r="B8" s="6" t="s">
        <v>11</v>
      </c>
      <c r="C8" s="8" t="s">
        <v>12</v>
      </c>
      <c r="D8" s="221" t="s">
        <v>13</v>
      </c>
      <c r="E8" s="223"/>
    </row>
    <row r="9" spans="1:12" s="4" customFormat="1" ht="22.5" customHeight="1" x14ac:dyDescent="0.25">
      <c r="A9" s="5" t="s">
        <v>14</v>
      </c>
      <c r="B9" s="6" t="s">
        <v>15</v>
      </c>
      <c r="C9" s="7" t="s">
        <v>16</v>
      </c>
      <c r="D9" s="221">
        <v>548</v>
      </c>
      <c r="E9" s="223"/>
    </row>
    <row r="10" spans="1:12" s="4" customFormat="1" ht="22.5" customHeight="1" x14ac:dyDescent="0.25">
      <c r="A10" s="9" t="s">
        <v>17</v>
      </c>
      <c r="B10" s="10">
        <v>12240</v>
      </c>
      <c r="C10" s="7" t="s">
        <v>18</v>
      </c>
      <c r="D10" s="227" t="s">
        <v>19</v>
      </c>
      <c r="E10" s="228"/>
    </row>
    <row r="11" spans="1:12" s="4" customFormat="1" ht="3.75" customHeight="1" x14ac:dyDescent="0.25">
      <c r="A11" s="229"/>
      <c r="B11" s="230"/>
      <c r="C11" s="230"/>
      <c r="D11" s="230"/>
      <c r="E11" s="231"/>
    </row>
    <row r="12" spans="1:12" s="15" customFormat="1" ht="42" customHeight="1" x14ac:dyDescent="0.25">
      <c r="A12" s="11" t="s">
        <v>20</v>
      </c>
      <c r="B12" s="12" t="s">
        <v>21</v>
      </c>
      <c r="C12" s="232" t="s">
        <v>22</v>
      </c>
      <c r="D12" s="233"/>
      <c r="E12" s="13" t="s">
        <v>23</v>
      </c>
      <c r="F12" s="14"/>
    </row>
    <row r="13" spans="1:12" s="4" customFormat="1" ht="36" customHeight="1" x14ac:dyDescent="0.25">
      <c r="A13" s="16">
        <v>165</v>
      </c>
      <c r="B13" s="17">
        <v>3</v>
      </c>
      <c r="C13" s="234">
        <f>+A13+B13</f>
        <v>168</v>
      </c>
      <c r="D13" s="235"/>
      <c r="E13" s="18">
        <f>B13/A13</f>
        <v>1.8181818181818181E-2</v>
      </c>
      <c r="K13" s="4" t="s">
        <v>24</v>
      </c>
    </row>
    <row r="14" spans="1:12" s="19" customFormat="1" ht="63" customHeight="1" x14ac:dyDescent="0.25">
      <c r="A14" s="11" t="s">
        <v>25</v>
      </c>
      <c r="B14" s="12" t="s">
        <v>26</v>
      </c>
      <c r="C14" s="232" t="s">
        <v>27</v>
      </c>
      <c r="D14" s="233"/>
      <c r="E14" s="13" t="s">
        <v>28</v>
      </c>
    </row>
    <row r="15" spans="1:12" s="4" customFormat="1" ht="35.25" customHeight="1" x14ac:dyDescent="0.25">
      <c r="A15" s="20">
        <f>'Financial Data (FD)'!G19</f>
        <v>7544659</v>
      </c>
      <c r="B15" s="21">
        <f>'Detail of Revenue (DOR)'!K47</f>
        <v>48628</v>
      </c>
      <c r="C15" s="236">
        <f>'Detail of Revenue (DOR)'!Q47-'Detail of Revenue (DOR)'!M47</f>
        <v>131833</v>
      </c>
      <c r="D15" s="237"/>
      <c r="E15" s="22">
        <f>'Detail of Revenue (DOR)'!Q47</f>
        <v>7689640</v>
      </c>
    </row>
    <row r="16" spans="1:12" s="4" customFormat="1" ht="33.6" customHeight="1" x14ac:dyDescent="0.25">
      <c r="A16" s="238" t="s">
        <v>29</v>
      </c>
      <c r="B16" s="239"/>
      <c r="C16" s="239"/>
      <c r="D16" s="239"/>
      <c r="E16" s="240"/>
      <c r="F16" s="23"/>
    </row>
    <row r="17" spans="1:12" s="4" customFormat="1" ht="93.75" customHeight="1" x14ac:dyDescent="0.25">
      <c r="A17" s="241" t="s">
        <v>30</v>
      </c>
      <c r="B17" s="242"/>
      <c r="C17" s="242"/>
      <c r="D17" s="242"/>
      <c r="E17" s="243"/>
    </row>
    <row r="18" spans="1:12" s="4" customFormat="1" ht="22.5" customHeight="1" x14ac:dyDescent="0.25">
      <c r="A18" s="224" t="s">
        <v>31</v>
      </c>
      <c r="B18" s="225"/>
      <c r="C18" s="225"/>
      <c r="D18" s="225"/>
      <c r="E18" s="226"/>
    </row>
    <row r="19" spans="1:12" s="4" customFormat="1" ht="118.9" customHeight="1" x14ac:dyDescent="0.25">
      <c r="A19" s="241" t="s">
        <v>30</v>
      </c>
      <c r="B19" s="242"/>
      <c r="C19" s="242"/>
      <c r="D19" s="242"/>
      <c r="E19" s="243"/>
    </row>
    <row r="20" spans="1:12" s="4" customFormat="1" ht="24" customHeight="1" thickBot="1" x14ac:dyDescent="0.3">
      <c r="A20" s="247" t="s">
        <v>32</v>
      </c>
      <c r="B20" s="248"/>
      <c r="C20" s="248"/>
      <c r="D20" s="248"/>
      <c r="E20" s="249"/>
    </row>
    <row r="21" spans="1:12" s="4" customFormat="1" ht="50.45" customHeight="1" thickBot="1" x14ac:dyDescent="0.3">
      <c r="A21" s="250" t="s">
        <v>33</v>
      </c>
      <c r="B21" s="251"/>
      <c r="C21" s="251"/>
      <c r="D21" s="251"/>
      <c r="E21" s="252"/>
    </row>
    <row r="22" spans="1:12" s="4" customFormat="1" ht="38.25" customHeight="1" x14ac:dyDescent="0.25">
      <c r="A22" s="253" t="s">
        <v>34</v>
      </c>
      <c r="B22" s="24" t="s">
        <v>35</v>
      </c>
      <c r="C22" s="255" t="s">
        <v>36</v>
      </c>
      <c r="D22" s="255"/>
      <c r="E22" s="25" t="s">
        <v>37</v>
      </c>
    </row>
    <row r="23" spans="1:12" s="4" customFormat="1" ht="38.25" customHeight="1" x14ac:dyDescent="0.25">
      <c r="A23" s="254"/>
      <c r="B23" s="26">
        <v>10409648</v>
      </c>
      <c r="C23" s="256">
        <v>10091518</v>
      </c>
      <c r="D23" s="257"/>
      <c r="E23" s="27">
        <f>C23/B23</f>
        <v>0.96943892819430588</v>
      </c>
    </row>
    <row r="24" spans="1:12" s="4" customFormat="1" ht="21" customHeight="1" thickBot="1" x14ac:dyDescent="0.3">
      <c r="A24" s="258" t="s">
        <v>38</v>
      </c>
      <c r="B24" s="259"/>
      <c r="C24" s="259"/>
      <c r="D24" s="259"/>
      <c r="E24" s="260"/>
    </row>
    <row r="25" spans="1:12" s="4" customFormat="1" ht="54.75" customHeight="1" thickBot="1" x14ac:dyDescent="0.3">
      <c r="A25" s="261"/>
      <c r="B25" s="262"/>
      <c r="C25" s="262"/>
      <c r="D25" s="262"/>
      <c r="E25" s="263"/>
    </row>
    <row r="26" spans="1:12" s="4" customFormat="1" ht="22.5" customHeight="1" thickBot="1" x14ac:dyDescent="0.3">
      <c r="A26" s="264" t="s">
        <v>39</v>
      </c>
      <c r="B26" s="265"/>
      <c r="C26" s="265"/>
      <c r="D26" s="265"/>
      <c r="E26" s="266"/>
      <c r="F26" s="28"/>
      <c r="G26" s="28"/>
      <c r="H26" s="28"/>
      <c r="I26" s="28"/>
      <c r="J26" s="28"/>
      <c r="K26" s="28"/>
      <c r="L26" s="28"/>
    </row>
    <row r="27" spans="1:12" s="4" customFormat="1" ht="22.5" customHeight="1" x14ac:dyDescent="0.25">
      <c r="A27" s="29">
        <v>2171638</v>
      </c>
      <c r="B27" s="267" t="s">
        <v>40</v>
      </c>
      <c r="C27" s="267"/>
      <c r="D27" s="268"/>
      <c r="E27" s="269"/>
    </row>
    <row r="28" spans="1:12" s="4" customFormat="1" ht="22.5" customHeight="1" x14ac:dyDescent="0.25">
      <c r="A28" s="30">
        <v>69738</v>
      </c>
      <c r="B28" s="244" t="s">
        <v>41</v>
      </c>
      <c r="C28" s="245"/>
      <c r="D28" s="245"/>
      <c r="E28" s="246"/>
    </row>
    <row r="29" spans="1:12" s="4" customFormat="1" ht="22.5" customHeight="1" x14ac:dyDescent="0.25">
      <c r="A29" s="30">
        <v>1399677</v>
      </c>
      <c r="B29" s="244" t="s">
        <v>42</v>
      </c>
      <c r="C29" s="245"/>
      <c r="D29" s="245"/>
      <c r="E29" s="246"/>
    </row>
    <row r="30" spans="1:12" s="4" customFormat="1" ht="22.5" customHeight="1" x14ac:dyDescent="0.25">
      <c r="A30" s="31">
        <f>+A27-A28-A29</f>
        <v>702223</v>
      </c>
      <c r="B30" s="244" t="s">
        <v>43</v>
      </c>
      <c r="C30" s="245"/>
      <c r="D30" s="245"/>
      <c r="E30" s="246"/>
    </row>
    <row r="31" spans="1:12" s="4" customFormat="1" ht="22.5" customHeight="1" x14ac:dyDescent="0.25">
      <c r="A31" s="273" t="s">
        <v>44</v>
      </c>
      <c r="B31" s="274"/>
      <c r="C31" s="274"/>
      <c r="D31" s="275"/>
      <c r="E31" s="276"/>
      <c r="G31" s="4" t="s">
        <v>45</v>
      </c>
    </row>
    <row r="32" spans="1:12" s="4" customFormat="1" ht="100.15" customHeight="1" thickBot="1" x14ac:dyDescent="0.3">
      <c r="A32" s="277" t="s">
        <v>46</v>
      </c>
      <c r="B32" s="278"/>
      <c r="C32" s="278"/>
      <c r="D32" s="278"/>
      <c r="E32" s="279"/>
    </row>
    <row r="33" spans="1:6" s="4" customFormat="1" ht="24" customHeight="1" thickBot="1" x14ac:dyDescent="0.3">
      <c r="A33" s="280" t="s">
        <v>47</v>
      </c>
      <c r="B33" s="281"/>
      <c r="C33" s="281"/>
      <c r="D33" s="281"/>
      <c r="E33" s="282"/>
    </row>
    <row r="34" spans="1:6" s="4" customFormat="1" ht="19.5" thickBot="1" x14ac:dyDescent="0.35">
      <c r="A34" s="283" t="s">
        <v>48</v>
      </c>
      <c r="B34" s="284"/>
      <c r="C34" s="284"/>
      <c r="D34" s="284"/>
      <c r="E34" s="285"/>
      <c r="F34" s="32"/>
    </row>
    <row r="35" spans="1:6" s="4" customFormat="1" ht="30" customHeight="1" x14ac:dyDescent="0.25">
      <c r="A35" s="286" t="s">
        <v>49</v>
      </c>
      <c r="B35" s="287"/>
      <c r="C35" s="287"/>
      <c r="D35" s="288"/>
      <c r="E35" s="33" t="s">
        <v>9</v>
      </c>
      <c r="F35" s="32"/>
    </row>
    <row r="36" spans="1:6" s="4" customFormat="1" ht="38.450000000000003" customHeight="1" x14ac:dyDescent="0.25">
      <c r="A36" s="289" t="s">
        <v>50</v>
      </c>
      <c r="B36" s="290"/>
      <c r="C36" s="290"/>
      <c r="D36" s="290"/>
      <c r="E36" s="291"/>
      <c r="F36" s="32"/>
    </row>
    <row r="37" spans="1:6" s="4" customFormat="1" ht="15.75" x14ac:dyDescent="0.25">
      <c r="A37" s="292" t="s">
        <v>51</v>
      </c>
      <c r="B37" s="293"/>
      <c r="C37" s="293"/>
      <c r="D37" s="294"/>
      <c r="E37" s="34" t="s">
        <v>52</v>
      </c>
      <c r="F37" s="32"/>
    </row>
    <row r="38" spans="1:6" s="4" customFormat="1" ht="30.6" customHeight="1" x14ac:dyDescent="0.25">
      <c r="A38" s="270"/>
      <c r="B38" s="271"/>
      <c r="C38" s="271"/>
      <c r="D38" s="271"/>
      <c r="E38" s="272"/>
      <c r="F38" s="32"/>
    </row>
    <row r="39" spans="1:6" s="4" customFormat="1" ht="15.75" x14ac:dyDescent="0.25">
      <c r="A39" s="295" t="s">
        <v>53</v>
      </c>
      <c r="B39" s="296"/>
      <c r="C39" s="296"/>
      <c r="D39" s="296"/>
      <c r="E39" s="297"/>
      <c r="F39" s="32"/>
    </row>
    <row r="40" spans="1:6" s="4" customFormat="1" ht="15.75" x14ac:dyDescent="0.25">
      <c r="A40" s="35"/>
      <c r="B40" s="36" t="s">
        <v>54</v>
      </c>
      <c r="C40" s="36" t="s">
        <v>55</v>
      </c>
      <c r="D40" s="36" t="s">
        <v>56</v>
      </c>
      <c r="E40" s="37" t="s">
        <v>57</v>
      </c>
      <c r="F40" s="32"/>
    </row>
    <row r="41" spans="1:6" s="4" customFormat="1" ht="15.75" x14ac:dyDescent="0.25">
      <c r="A41" s="38" t="s">
        <v>58</v>
      </c>
      <c r="B41" s="39"/>
      <c r="C41" s="39"/>
      <c r="D41" s="39"/>
      <c r="E41" s="40"/>
      <c r="F41" s="32"/>
    </row>
    <row r="42" spans="1:6" s="4" customFormat="1" ht="15.75" x14ac:dyDescent="0.25">
      <c r="A42" s="41" t="s">
        <v>59</v>
      </c>
      <c r="B42" s="42"/>
      <c r="C42" s="42"/>
      <c r="D42" s="42"/>
      <c r="E42" s="43"/>
      <c r="F42" s="32"/>
    </row>
    <row r="43" spans="1:6" s="4" customFormat="1" ht="15.75" x14ac:dyDescent="0.25">
      <c r="A43" s="298" t="s">
        <v>60</v>
      </c>
      <c r="B43" s="299"/>
      <c r="C43" s="299"/>
      <c r="D43" s="300"/>
      <c r="E43" s="44" t="s">
        <v>52</v>
      </c>
      <c r="F43" s="32"/>
    </row>
    <row r="44" spans="1:6" s="4" customFormat="1" ht="30" customHeight="1" x14ac:dyDescent="0.25">
      <c r="A44" s="270" t="s">
        <v>61</v>
      </c>
      <c r="B44" s="271"/>
      <c r="C44" s="271"/>
      <c r="D44" s="271"/>
      <c r="E44" s="272"/>
      <c r="F44" s="32"/>
    </row>
    <row r="45" spans="1:6" s="4" customFormat="1" ht="15.75" x14ac:dyDescent="0.25">
      <c r="A45" s="295" t="s">
        <v>62</v>
      </c>
      <c r="B45" s="296"/>
      <c r="C45" s="296"/>
      <c r="D45" s="296"/>
      <c r="E45" s="297"/>
      <c r="F45" s="32"/>
    </row>
    <row r="46" spans="1:6" s="4" customFormat="1" ht="30" customHeight="1" x14ac:dyDescent="0.25">
      <c r="A46" s="270" t="s">
        <v>63</v>
      </c>
      <c r="B46" s="271"/>
      <c r="C46" s="271"/>
      <c r="D46" s="271"/>
      <c r="E46" s="272"/>
      <c r="F46" s="32"/>
    </row>
    <row r="47" spans="1:6" s="4" customFormat="1" ht="15.75" x14ac:dyDescent="0.25">
      <c r="A47" s="298" t="s">
        <v>64</v>
      </c>
      <c r="B47" s="299"/>
      <c r="C47" s="299"/>
      <c r="D47" s="300"/>
      <c r="E47" s="34" t="s">
        <v>52</v>
      </c>
      <c r="F47" s="32"/>
    </row>
    <row r="48" spans="1:6" s="4" customFormat="1" ht="15.75" customHeight="1" x14ac:dyDescent="0.25">
      <c r="A48" s="304" t="s">
        <v>65</v>
      </c>
      <c r="B48" s="305"/>
      <c r="C48" s="305"/>
      <c r="D48" s="305"/>
      <c r="E48" s="306"/>
      <c r="F48" s="32"/>
    </row>
    <row r="49" spans="1:6" x14ac:dyDescent="0.25">
      <c r="A49" s="307"/>
      <c r="B49" s="308"/>
      <c r="C49" s="308"/>
      <c r="D49" s="308"/>
      <c r="E49" s="309"/>
      <c r="F49" s="45"/>
    </row>
    <row r="50" spans="1:6" s="4" customFormat="1" ht="15.75" x14ac:dyDescent="0.25">
      <c r="A50" s="310" t="s">
        <v>66</v>
      </c>
      <c r="B50" s="311"/>
      <c r="C50" s="311"/>
      <c r="D50" s="312"/>
      <c r="E50" s="46" t="s">
        <v>9</v>
      </c>
      <c r="F50" s="32"/>
    </row>
    <row r="51" spans="1:6" ht="30" customHeight="1" x14ac:dyDescent="0.25">
      <c r="A51" s="270"/>
      <c r="B51" s="271"/>
      <c r="C51" s="271"/>
      <c r="D51" s="271"/>
      <c r="E51" s="272"/>
      <c r="F51" s="45"/>
    </row>
    <row r="52" spans="1:6" s="4" customFormat="1" ht="44.25" customHeight="1" x14ac:dyDescent="0.25">
      <c r="A52" s="313" t="s">
        <v>67</v>
      </c>
      <c r="B52" s="314"/>
      <c r="C52" s="314"/>
      <c r="D52" s="314"/>
      <c r="E52" s="315"/>
      <c r="F52" s="32"/>
    </row>
    <row r="53" spans="1:6" ht="42" customHeight="1" x14ac:dyDescent="0.25">
      <c r="A53" s="316" t="s">
        <v>68</v>
      </c>
      <c r="B53" s="317"/>
      <c r="C53" s="317"/>
      <c r="D53" s="317"/>
      <c r="E53" s="318"/>
      <c r="F53" s="45"/>
    </row>
    <row r="54" spans="1:6" s="4" customFormat="1" ht="30.6" customHeight="1" x14ac:dyDescent="0.25">
      <c r="A54" s="319" t="s">
        <v>69</v>
      </c>
      <c r="B54" s="320"/>
      <c r="C54" s="320"/>
      <c r="D54" s="320"/>
      <c r="E54" s="321"/>
      <c r="F54" s="32"/>
    </row>
    <row r="55" spans="1:6" ht="42" customHeight="1" x14ac:dyDescent="0.25">
      <c r="A55" s="322" t="s">
        <v>70</v>
      </c>
      <c r="B55" s="323"/>
      <c r="C55" s="323"/>
      <c r="D55" s="323"/>
      <c r="E55" s="324"/>
      <c r="F55" s="45"/>
    </row>
    <row r="56" spans="1:6" s="4" customFormat="1" ht="142.5" customHeight="1" x14ac:dyDescent="0.25">
      <c r="A56" s="325" t="s">
        <v>71</v>
      </c>
      <c r="B56" s="326"/>
      <c r="C56" s="326"/>
      <c r="D56" s="326"/>
      <c r="E56" s="327"/>
      <c r="F56" s="32"/>
    </row>
    <row r="57" spans="1:6" ht="102" customHeight="1" thickBot="1" x14ac:dyDescent="0.3">
      <c r="A57" s="301" t="s">
        <v>72</v>
      </c>
      <c r="B57" s="302"/>
      <c r="C57" s="302"/>
      <c r="D57" s="302"/>
      <c r="E57" s="303"/>
      <c r="F57" s="45"/>
    </row>
    <row r="58" spans="1:6" ht="15.75" x14ac:dyDescent="0.25">
      <c r="A58" s="47"/>
      <c r="B58" s="47"/>
      <c r="C58" s="47"/>
      <c r="D58" s="47"/>
      <c r="E58" s="47"/>
      <c r="F58" s="45"/>
    </row>
    <row r="59" spans="1:6" ht="15.75" x14ac:dyDescent="0.25">
      <c r="A59" s="47"/>
      <c r="B59" s="47"/>
      <c r="C59" s="47"/>
      <c r="D59" s="47"/>
      <c r="E59" s="47"/>
      <c r="F59" s="45"/>
    </row>
    <row r="60" spans="1:6" x14ac:dyDescent="0.25">
      <c r="A60" s="45"/>
      <c r="B60" s="45"/>
      <c r="C60" s="45"/>
      <c r="D60" s="45"/>
      <c r="E60" s="45"/>
      <c r="F60" s="45"/>
    </row>
    <row r="61" spans="1:6" ht="15.75" hidden="1" x14ac:dyDescent="0.25">
      <c r="A61" s="48" t="s">
        <v>73</v>
      </c>
      <c r="B61" s="45"/>
      <c r="C61" s="45"/>
      <c r="D61" s="45"/>
      <c r="E61" s="45"/>
      <c r="F61" s="45"/>
    </row>
    <row r="62" spans="1:6" ht="15.75" hidden="1" x14ac:dyDescent="0.25">
      <c r="A62" s="49" t="s">
        <v>74</v>
      </c>
      <c r="B62" s="45"/>
      <c r="C62" s="45"/>
      <c r="D62" s="45"/>
      <c r="E62" s="45"/>
      <c r="F62" s="45"/>
    </row>
    <row r="63" spans="1:6" ht="15.75" hidden="1" x14ac:dyDescent="0.25">
      <c r="A63" s="49" t="s">
        <v>75</v>
      </c>
      <c r="B63" s="45"/>
      <c r="C63" s="45"/>
      <c r="D63" s="45"/>
      <c r="E63" s="45"/>
      <c r="F63" s="45"/>
    </row>
    <row r="64" spans="1:6" ht="15.75" hidden="1" x14ac:dyDescent="0.25">
      <c r="A64" s="49" t="s">
        <v>76</v>
      </c>
      <c r="B64" s="45"/>
      <c r="C64" s="45"/>
      <c r="D64" s="45"/>
      <c r="E64" s="45"/>
      <c r="F64" s="45"/>
    </row>
    <row r="65" spans="1:6" ht="15.75" hidden="1" x14ac:dyDescent="0.25">
      <c r="A65" s="49" t="s">
        <v>77</v>
      </c>
      <c r="B65" s="45"/>
      <c r="C65" s="45"/>
      <c r="D65" s="45"/>
      <c r="E65" s="45"/>
      <c r="F65" s="45"/>
    </row>
    <row r="66" spans="1:6" ht="15.75" hidden="1" x14ac:dyDescent="0.25">
      <c r="A66" s="49" t="s">
        <v>11</v>
      </c>
      <c r="B66" s="45"/>
      <c r="C66" s="45"/>
      <c r="D66" s="45"/>
      <c r="E66" s="45"/>
      <c r="F66" s="45"/>
    </row>
    <row r="67" spans="1:6" ht="15.75" hidden="1" x14ac:dyDescent="0.25">
      <c r="A67" s="49" t="s">
        <v>78</v>
      </c>
      <c r="B67" s="45"/>
      <c r="C67" s="45"/>
      <c r="D67" s="45"/>
      <c r="E67" s="45"/>
      <c r="F67" s="45"/>
    </row>
    <row r="68" spans="1:6" ht="15.75" hidden="1" x14ac:dyDescent="0.25">
      <c r="A68" s="50" t="s">
        <v>79</v>
      </c>
      <c r="B68" s="45"/>
      <c r="C68" s="45"/>
      <c r="D68" s="45"/>
      <c r="E68" s="45"/>
    </row>
    <row r="69" spans="1:6" ht="15.75" hidden="1" x14ac:dyDescent="0.25">
      <c r="A69" s="49" t="s">
        <v>80</v>
      </c>
    </row>
    <row r="70" spans="1:6" ht="15.75" hidden="1" x14ac:dyDescent="0.25">
      <c r="A70" s="49" t="s">
        <v>81</v>
      </c>
    </row>
    <row r="71" spans="1:6" ht="15.75" hidden="1" x14ac:dyDescent="0.25">
      <c r="A71" s="49" t="s">
        <v>82</v>
      </c>
    </row>
    <row r="72" spans="1:6" ht="15.75" hidden="1" x14ac:dyDescent="0.25">
      <c r="A72" s="49" t="s">
        <v>83</v>
      </c>
    </row>
    <row r="73" spans="1:6" ht="15.75" hidden="1" x14ac:dyDescent="0.25">
      <c r="A73" s="49" t="s">
        <v>84</v>
      </c>
    </row>
    <row r="74" spans="1:6" ht="15.75" hidden="1" x14ac:dyDescent="0.25">
      <c r="A74" s="4"/>
    </row>
    <row r="75" spans="1:6" ht="15.75" hidden="1" x14ac:dyDescent="0.25">
      <c r="A75" s="48" t="s">
        <v>85</v>
      </c>
    </row>
    <row r="76" spans="1:6" ht="15.75" hidden="1" x14ac:dyDescent="0.25">
      <c r="A76" s="49" t="s">
        <v>86</v>
      </c>
    </row>
    <row r="77" spans="1:6" ht="15.75" hidden="1" x14ac:dyDescent="0.25">
      <c r="A77" s="49" t="s">
        <v>15</v>
      </c>
    </row>
    <row r="78" spans="1:6" ht="15.75" hidden="1" x14ac:dyDescent="0.25">
      <c r="A78" s="4"/>
    </row>
    <row r="79" spans="1:6" ht="15.75" hidden="1" x14ac:dyDescent="0.25">
      <c r="A79" s="51" t="s">
        <v>87</v>
      </c>
    </row>
    <row r="80" spans="1:6" ht="15.75" hidden="1" x14ac:dyDescent="0.25">
      <c r="A80" s="4" t="s">
        <v>52</v>
      </c>
    </row>
    <row r="81" spans="1:1" ht="15.75" hidden="1" x14ac:dyDescent="0.25">
      <c r="A81" s="4" t="s">
        <v>9</v>
      </c>
    </row>
  </sheetData>
  <sheetProtection formatCells="0" formatRows="0" insertColumns="0"/>
  <mergeCells count="54">
    <mergeCell ref="A57:E57"/>
    <mergeCell ref="A45:E45"/>
    <mergeCell ref="A46:E46"/>
    <mergeCell ref="A47:D47"/>
    <mergeCell ref="A48:E49"/>
    <mergeCell ref="A50:D50"/>
    <mergeCell ref="A51:E51"/>
    <mergeCell ref="A52:E52"/>
    <mergeCell ref="A53:E53"/>
    <mergeCell ref="A54:E54"/>
    <mergeCell ref="A55:E55"/>
    <mergeCell ref="A56:E56"/>
    <mergeCell ref="A44:E44"/>
    <mergeCell ref="B30:E30"/>
    <mergeCell ref="A31:E31"/>
    <mergeCell ref="A32:E32"/>
    <mergeCell ref="A33:E33"/>
    <mergeCell ref="A34:E34"/>
    <mergeCell ref="A35:D35"/>
    <mergeCell ref="A36:E36"/>
    <mergeCell ref="A37:D37"/>
    <mergeCell ref="A38:E38"/>
    <mergeCell ref="A39:E39"/>
    <mergeCell ref="A43:D43"/>
    <mergeCell ref="B29:E29"/>
    <mergeCell ref="A19:E19"/>
    <mergeCell ref="A20:E20"/>
    <mergeCell ref="A21:E21"/>
    <mergeCell ref="A22:A23"/>
    <mergeCell ref="C22:D22"/>
    <mergeCell ref="C23:D23"/>
    <mergeCell ref="A24:E24"/>
    <mergeCell ref="A25:E25"/>
    <mergeCell ref="A26:E26"/>
    <mergeCell ref="B27:E27"/>
    <mergeCell ref="B28:E28"/>
    <mergeCell ref="A18:E18"/>
    <mergeCell ref="D7:E7"/>
    <mergeCell ref="D8:E8"/>
    <mergeCell ref="D9:E9"/>
    <mergeCell ref="D10:E10"/>
    <mergeCell ref="A11:E11"/>
    <mergeCell ref="C12:D12"/>
    <mergeCell ref="C13:D13"/>
    <mergeCell ref="C14:D14"/>
    <mergeCell ref="C15:D15"/>
    <mergeCell ref="A16:E16"/>
    <mergeCell ref="A17:E17"/>
    <mergeCell ref="A6:E6"/>
    <mergeCell ref="A1:E1"/>
    <mergeCell ref="A2:E2"/>
    <mergeCell ref="A3:E3"/>
    <mergeCell ref="B4:E4"/>
    <mergeCell ref="B5:E5"/>
  </mergeCells>
  <dataValidations disablePrompts="1" count="3">
    <dataValidation type="list" allowBlank="1" showInputMessage="1" showErrorMessage="1" sqref="B9">
      <formula1>$A$76:$A$77</formula1>
    </dataValidation>
    <dataValidation type="list" allowBlank="1" showInputMessage="1" showErrorMessage="1" sqref="B8">
      <formula1>$A$62:$A$73</formula1>
    </dataValidation>
    <dataValidation type="list" allowBlank="1" showInputMessage="1" showErrorMessage="1" sqref="E47 D7 E37 E50 E35 E43">
      <formula1>$A$80:$A$81</formula1>
    </dataValidation>
  </dataValidations>
  <printOptions horizontalCentered="1"/>
  <pageMargins left="0.2" right="0.2" top="0.4" bottom="0.4" header="0.3" footer="0.2"/>
  <pageSetup scale="67" fitToHeight="2" orientation="portrait" r:id="rId1"/>
  <headerFooter>
    <oddFooter>Page &amp;P of &amp;N</oddFooter>
  </headerFooter>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3"/>
  <sheetViews>
    <sheetView topLeftCell="A7" zoomScaleNormal="100" workbookViewId="0">
      <selection activeCell="S57" sqref="S57"/>
    </sheetView>
  </sheetViews>
  <sheetFormatPr defaultRowHeight="12.75" x14ac:dyDescent="0.2"/>
  <cols>
    <col min="1" max="1" width="47.7109375" style="52" customWidth="1"/>
    <col min="2" max="2" width="3.42578125" style="52" customWidth="1"/>
    <col min="3" max="4" width="14.42578125" style="52" customWidth="1"/>
    <col min="5" max="5" width="13.5703125" style="52" customWidth="1"/>
    <col min="6" max="6" width="2.85546875" style="52" customWidth="1"/>
    <col min="7" max="7" width="14.7109375" style="52" customWidth="1"/>
    <col min="8" max="8" width="2.42578125" style="52" customWidth="1"/>
    <col min="9" max="9" width="17.140625" style="52" customWidth="1"/>
    <col min="10" max="10" width="3" style="52" customWidth="1"/>
    <col min="11" max="11" width="13.42578125" style="52" customWidth="1"/>
    <col min="12" max="12" width="3" style="52" customWidth="1"/>
    <col min="13" max="13" width="14.7109375" style="52" customWidth="1"/>
    <col min="14" max="14" width="9.140625" style="52"/>
    <col min="15" max="15" width="11.85546875" style="52" bestFit="1" customWidth="1"/>
    <col min="16" max="16" width="12.5703125" style="52" bestFit="1" customWidth="1"/>
    <col min="17" max="17" width="9.140625" style="52"/>
    <col min="18" max="18" width="12.5703125" style="52" bestFit="1" customWidth="1"/>
    <col min="19" max="256" width="9.140625" style="52"/>
    <col min="257" max="257" width="48.85546875" style="52" customWidth="1"/>
    <col min="258" max="258" width="3.42578125" style="52" customWidth="1"/>
    <col min="259" max="259" width="12.28515625" style="52" customWidth="1"/>
    <col min="260" max="260" width="2.7109375" style="52" customWidth="1"/>
    <col min="261" max="261" width="12" style="52" customWidth="1"/>
    <col min="262" max="262" width="2.85546875" style="52" customWidth="1"/>
    <col min="263" max="263" width="14.7109375" style="52" customWidth="1"/>
    <col min="264" max="264" width="2.42578125" style="52" customWidth="1"/>
    <col min="265" max="265" width="17.140625" style="52" customWidth="1"/>
    <col min="266" max="266" width="3" style="52" customWidth="1"/>
    <col min="267" max="267" width="17.28515625" style="52" customWidth="1"/>
    <col min="268" max="268" width="3" style="52" customWidth="1"/>
    <col min="269" max="269" width="17.28515625" style="52" customWidth="1"/>
    <col min="270" max="512" width="9.140625" style="52"/>
    <col min="513" max="513" width="48.85546875" style="52" customWidth="1"/>
    <col min="514" max="514" width="3.42578125" style="52" customWidth="1"/>
    <col min="515" max="515" width="12.28515625" style="52" customWidth="1"/>
    <col min="516" max="516" width="2.7109375" style="52" customWidth="1"/>
    <col min="517" max="517" width="12" style="52" customWidth="1"/>
    <col min="518" max="518" width="2.85546875" style="52" customWidth="1"/>
    <col min="519" max="519" width="14.7109375" style="52" customWidth="1"/>
    <col min="520" max="520" width="2.42578125" style="52" customWidth="1"/>
    <col min="521" max="521" width="17.140625" style="52" customWidth="1"/>
    <col min="522" max="522" width="3" style="52" customWidth="1"/>
    <col min="523" max="523" width="17.28515625" style="52" customWidth="1"/>
    <col min="524" max="524" width="3" style="52" customWidth="1"/>
    <col min="525" max="525" width="17.28515625" style="52" customWidth="1"/>
    <col min="526" max="768" width="9.140625" style="52"/>
    <col min="769" max="769" width="48.85546875" style="52" customWidth="1"/>
    <col min="770" max="770" width="3.42578125" style="52" customWidth="1"/>
    <col min="771" max="771" width="12.28515625" style="52" customWidth="1"/>
    <col min="772" max="772" width="2.7109375" style="52" customWidth="1"/>
    <col min="773" max="773" width="12" style="52" customWidth="1"/>
    <col min="774" max="774" width="2.85546875" style="52" customWidth="1"/>
    <col min="775" max="775" width="14.7109375" style="52" customWidth="1"/>
    <col min="776" max="776" width="2.42578125" style="52" customWidth="1"/>
    <col min="777" max="777" width="17.140625" style="52" customWidth="1"/>
    <col min="778" max="778" width="3" style="52" customWidth="1"/>
    <col min="779" max="779" width="17.28515625" style="52" customWidth="1"/>
    <col min="780" max="780" width="3" style="52" customWidth="1"/>
    <col min="781" max="781" width="17.28515625" style="52" customWidth="1"/>
    <col min="782" max="1024" width="9.140625" style="52"/>
    <col min="1025" max="1025" width="48.85546875" style="52" customWidth="1"/>
    <col min="1026" max="1026" width="3.42578125" style="52" customWidth="1"/>
    <col min="1027" max="1027" width="12.28515625" style="52" customWidth="1"/>
    <col min="1028" max="1028" width="2.7109375" style="52" customWidth="1"/>
    <col min="1029" max="1029" width="12" style="52" customWidth="1"/>
    <col min="1030" max="1030" width="2.85546875" style="52" customWidth="1"/>
    <col min="1031" max="1031" width="14.7109375" style="52" customWidth="1"/>
    <col min="1032" max="1032" width="2.42578125" style="52" customWidth="1"/>
    <col min="1033" max="1033" width="17.140625" style="52" customWidth="1"/>
    <col min="1034" max="1034" width="3" style="52" customWidth="1"/>
    <col min="1035" max="1035" width="17.28515625" style="52" customWidth="1"/>
    <col min="1036" max="1036" width="3" style="52" customWidth="1"/>
    <col min="1037" max="1037" width="17.28515625" style="52" customWidth="1"/>
    <col min="1038" max="1280" width="9.140625" style="52"/>
    <col min="1281" max="1281" width="48.85546875" style="52" customWidth="1"/>
    <col min="1282" max="1282" width="3.42578125" style="52" customWidth="1"/>
    <col min="1283" max="1283" width="12.28515625" style="52" customWidth="1"/>
    <col min="1284" max="1284" width="2.7109375" style="52" customWidth="1"/>
    <col min="1285" max="1285" width="12" style="52" customWidth="1"/>
    <col min="1286" max="1286" width="2.85546875" style="52" customWidth="1"/>
    <col min="1287" max="1287" width="14.7109375" style="52" customWidth="1"/>
    <col min="1288" max="1288" width="2.42578125" style="52" customWidth="1"/>
    <col min="1289" max="1289" width="17.140625" style="52" customWidth="1"/>
    <col min="1290" max="1290" width="3" style="52" customWidth="1"/>
    <col min="1291" max="1291" width="17.28515625" style="52" customWidth="1"/>
    <col min="1292" max="1292" width="3" style="52" customWidth="1"/>
    <col min="1293" max="1293" width="17.28515625" style="52" customWidth="1"/>
    <col min="1294" max="1536" width="9.140625" style="52"/>
    <col min="1537" max="1537" width="48.85546875" style="52" customWidth="1"/>
    <col min="1538" max="1538" width="3.42578125" style="52" customWidth="1"/>
    <col min="1539" max="1539" width="12.28515625" style="52" customWidth="1"/>
    <col min="1540" max="1540" width="2.7109375" style="52" customWidth="1"/>
    <col min="1541" max="1541" width="12" style="52" customWidth="1"/>
    <col min="1542" max="1542" width="2.85546875" style="52" customWidth="1"/>
    <col min="1543" max="1543" width="14.7109375" style="52" customWidth="1"/>
    <col min="1544" max="1544" width="2.42578125" style="52" customWidth="1"/>
    <col min="1545" max="1545" width="17.140625" style="52" customWidth="1"/>
    <col min="1546" max="1546" width="3" style="52" customWidth="1"/>
    <col min="1547" max="1547" width="17.28515625" style="52" customWidth="1"/>
    <col min="1548" max="1548" width="3" style="52" customWidth="1"/>
    <col min="1549" max="1549" width="17.28515625" style="52" customWidth="1"/>
    <col min="1550" max="1792" width="9.140625" style="52"/>
    <col min="1793" max="1793" width="48.85546875" style="52" customWidth="1"/>
    <col min="1794" max="1794" width="3.42578125" style="52" customWidth="1"/>
    <col min="1795" max="1795" width="12.28515625" style="52" customWidth="1"/>
    <col min="1796" max="1796" width="2.7109375" style="52" customWidth="1"/>
    <col min="1797" max="1797" width="12" style="52" customWidth="1"/>
    <col min="1798" max="1798" width="2.85546875" style="52" customWidth="1"/>
    <col min="1799" max="1799" width="14.7109375" style="52" customWidth="1"/>
    <col min="1800" max="1800" width="2.42578125" style="52" customWidth="1"/>
    <col min="1801" max="1801" width="17.140625" style="52" customWidth="1"/>
    <col min="1802" max="1802" width="3" style="52" customWidth="1"/>
    <col min="1803" max="1803" width="17.28515625" style="52" customWidth="1"/>
    <col min="1804" max="1804" width="3" style="52" customWidth="1"/>
    <col min="1805" max="1805" width="17.28515625" style="52" customWidth="1"/>
    <col min="1806" max="2048" width="9.140625" style="52"/>
    <col min="2049" max="2049" width="48.85546875" style="52" customWidth="1"/>
    <col min="2050" max="2050" width="3.42578125" style="52" customWidth="1"/>
    <col min="2051" max="2051" width="12.28515625" style="52" customWidth="1"/>
    <col min="2052" max="2052" width="2.7109375" style="52" customWidth="1"/>
    <col min="2053" max="2053" width="12" style="52" customWidth="1"/>
    <col min="2054" max="2054" width="2.85546875" style="52" customWidth="1"/>
    <col min="2055" max="2055" width="14.7109375" style="52" customWidth="1"/>
    <col min="2056" max="2056" width="2.42578125" style="52" customWidth="1"/>
    <col min="2057" max="2057" width="17.140625" style="52" customWidth="1"/>
    <col min="2058" max="2058" width="3" style="52" customWidth="1"/>
    <col min="2059" max="2059" width="17.28515625" style="52" customWidth="1"/>
    <col min="2060" max="2060" width="3" style="52" customWidth="1"/>
    <col min="2061" max="2061" width="17.28515625" style="52" customWidth="1"/>
    <col min="2062" max="2304" width="9.140625" style="52"/>
    <col min="2305" max="2305" width="48.85546875" style="52" customWidth="1"/>
    <col min="2306" max="2306" width="3.42578125" style="52" customWidth="1"/>
    <col min="2307" max="2307" width="12.28515625" style="52" customWidth="1"/>
    <col min="2308" max="2308" width="2.7109375" style="52" customWidth="1"/>
    <col min="2309" max="2309" width="12" style="52" customWidth="1"/>
    <col min="2310" max="2310" width="2.85546875" style="52" customWidth="1"/>
    <col min="2311" max="2311" width="14.7109375" style="52" customWidth="1"/>
    <col min="2312" max="2312" width="2.42578125" style="52" customWidth="1"/>
    <col min="2313" max="2313" width="17.140625" style="52" customWidth="1"/>
    <col min="2314" max="2314" width="3" style="52" customWidth="1"/>
    <col min="2315" max="2315" width="17.28515625" style="52" customWidth="1"/>
    <col min="2316" max="2316" width="3" style="52" customWidth="1"/>
    <col min="2317" max="2317" width="17.28515625" style="52" customWidth="1"/>
    <col min="2318" max="2560" width="9.140625" style="52"/>
    <col min="2561" max="2561" width="48.85546875" style="52" customWidth="1"/>
    <col min="2562" max="2562" width="3.42578125" style="52" customWidth="1"/>
    <col min="2563" max="2563" width="12.28515625" style="52" customWidth="1"/>
    <col min="2564" max="2564" width="2.7109375" style="52" customWidth="1"/>
    <col min="2565" max="2565" width="12" style="52" customWidth="1"/>
    <col min="2566" max="2566" width="2.85546875" style="52" customWidth="1"/>
    <col min="2567" max="2567" width="14.7109375" style="52" customWidth="1"/>
    <col min="2568" max="2568" width="2.42578125" style="52" customWidth="1"/>
    <col min="2569" max="2569" width="17.140625" style="52" customWidth="1"/>
    <col min="2570" max="2570" width="3" style="52" customWidth="1"/>
    <col min="2571" max="2571" width="17.28515625" style="52" customWidth="1"/>
    <col min="2572" max="2572" width="3" style="52" customWidth="1"/>
    <col min="2573" max="2573" width="17.28515625" style="52" customWidth="1"/>
    <col min="2574" max="2816" width="9.140625" style="52"/>
    <col min="2817" max="2817" width="48.85546875" style="52" customWidth="1"/>
    <col min="2818" max="2818" width="3.42578125" style="52" customWidth="1"/>
    <col min="2819" max="2819" width="12.28515625" style="52" customWidth="1"/>
    <col min="2820" max="2820" width="2.7109375" style="52" customWidth="1"/>
    <col min="2821" max="2821" width="12" style="52" customWidth="1"/>
    <col min="2822" max="2822" width="2.85546875" style="52" customWidth="1"/>
    <col min="2823" max="2823" width="14.7109375" style="52" customWidth="1"/>
    <col min="2824" max="2824" width="2.42578125" style="52" customWidth="1"/>
    <col min="2825" max="2825" width="17.140625" style="52" customWidth="1"/>
    <col min="2826" max="2826" width="3" style="52" customWidth="1"/>
    <col min="2827" max="2827" width="17.28515625" style="52" customWidth="1"/>
    <col min="2828" max="2828" width="3" style="52" customWidth="1"/>
    <col min="2829" max="2829" width="17.28515625" style="52" customWidth="1"/>
    <col min="2830" max="3072" width="9.140625" style="52"/>
    <col min="3073" max="3073" width="48.85546875" style="52" customWidth="1"/>
    <col min="3074" max="3074" width="3.42578125" style="52" customWidth="1"/>
    <col min="3075" max="3075" width="12.28515625" style="52" customWidth="1"/>
    <col min="3076" max="3076" width="2.7109375" style="52" customWidth="1"/>
    <col min="3077" max="3077" width="12" style="52" customWidth="1"/>
    <col min="3078" max="3078" width="2.85546875" style="52" customWidth="1"/>
    <col min="3079" max="3079" width="14.7109375" style="52" customWidth="1"/>
    <col min="3080" max="3080" width="2.42578125" style="52" customWidth="1"/>
    <col min="3081" max="3081" width="17.140625" style="52" customWidth="1"/>
    <col min="3082" max="3082" width="3" style="52" customWidth="1"/>
    <col min="3083" max="3083" width="17.28515625" style="52" customWidth="1"/>
    <col min="3084" max="3084" width="3" style="52" customWidth="1"/>
    <col min="3085" max="3085" width="17.28515625" style="52" customWidth="1"/>
    <col min="3086" max="3328" width="9.140625" style="52"/>
    <col min="3329" max="3329" width="48.85546875" style="52" customWidth="1"/>
    <col min="3330" max="3330" width="3.42578125" style="52" customWidth="1"/>
    <col min="3331" max="3331" width="12.28515625" style="52" customWidth="1"/>
    <col min="3332" max="3332" width="2.7109375" style="52" customWidth="1"/>
    <col min="3333" max="3333" width="12" style="52" customWidth="1"/>
    <col min="3334" max="3334" width="2.85546875" style="52" customWidth="1"/>
    <col min="3335" max="3335" width="14.7109375" style="52" customWidth="1"/>
    <col min="3336" max="3336" width="2.42578125" style="52" customWidth="1"/>
    <col min="3337" max="3337" width="17.140625" style="52" customWidth="1"/>
    <col min="3338" max="3338" width="3" style="52" customWidth="1"/>
    <col min="3339" max="3339" width="17.28515625" style="52" customWidth="1"/>
    <col min="3340" max="3340" width="3" style="52" customWidth="1"/>
    <col min="3341" max="3341" width="17.28515625" style="52" customWidth="1"/>
    <col min="3342" max="3584" width="9.140625" style="52"/>
    <col min="3585" max="3585" width="48.85546875" style="52" customWidth="1"/>
    <col min="3586" max="3586" width="3.42578125" style="52" customWidth="1"/>
    <col min="3587" max="3587" width="12.28515625" style="52" customWidth="1"/>
    <col min="3588" max="3588" width="2.7109375" style="52" customWidth="1"/>
    <col min="3589" max="3589" width="12" style="52" customWidth="1"/>
    <col min="3590" max="3590" width="2.85546875" style="52" customWidth="1"/>
    <col min="3591" max="3591" width="14.7109375" style="52" customWidth="1"/>
    <col min="3592" max="3592" width="2.42578125" style="52" customWidth="1"/>
    <col min="3593" max="3593" width="17.140625" style="52" customWidth="1"/>
    <col min="3594" max="3594" width="3" style="52" customWidth="1"/>
    <col min="3595" max="3595" width="17.28515625" style="52" customWidth="1"/>
    <col min="3596" max="3596" width="3" style="52" customWidth="1"/>
    <col min="3597" max="3597" width="17.28515625" style="52" customWidth="1"/>
    <col min="3598" max="3840" width="9.140625" style="52"/>
    <col min="3841" max="3841" width="48.85546875" style="52" customWidth="1"/>
    <col min="3842" max="3842" width="3.42578125" style="52" customWidth="1"/>
    <col min="3843" max="3843" width="12.28515625" style="52" customWidth="1"/>
    <col min="3844" max="3844" width="2.7109375" style="52" customWidth="1"/>
    <col min="3845" max="3845" width="12" style="52" customWidth="1"/>
    <col min="3846" max="3846" width="2.85546875" style="52" customWidth="1"/>
    <col min="3847" max="3847" width="14.7109375" style="52" customWidth="1"/>
    <col min="3848" max="3848" width="2.42578125" style="52" customWidth="1"/>
    <col min="3849" max="3849" width="17.140625" style="52" customWidth="1"/>
    <col min="3850" max="3850" width="3" style="52" customWidth="1"/>
    <col min="3851" max="3851" width="17.28515625" style="52" customWidth="1"/>
    <col min="3852" max="3852" width="3" style="52" customWidth="1"/>
    <col min="3853" max="3853" width="17.28515625" style="52" customWidth="1"/>
    <col min="3854" max="4096" width="9.140625" style="52"/>
    <col min="4097" max="4097" width="48.85546875" style="52" customWidth="1"/>
    <col min="4098" max="4098" width="3.42578125" style="52" customWidth="1"/>
    <col min="4099" max="4099" width="12.28515625" style="52" customWidth="1"/>
    <col min="4100" max="4100" width="2.7109375" style="52" customWidth="1"/>
    <col min="4101" max="4101" width="12" style="52" customWidth="1"/>
    <col min="4102" max="4102" width="2.85546875" style="52" customWidth="1"/>
    <col min="4103" max="4103" width="14.7109375" style="52" customWidth="1"/>
    <col min="4104" max="4104" width="2.42578125" style="52" customWidth="1"/>
    <col min="4105" max="4105" width="17.140625" style="52" customWidth="1"/>
    <col min="4106" max="4106" width="3" style="52" customWidth="1"/>
    <col min="4107" max="4107" width="17.28515625" style="52" customWidth="1"/>
    <col min="4108" max="4108" width="3" style="52" customWidth="1"/>
    <col min="4109" max="4109" width="17.28515625" style="52" customWidth="1"/>
    <col min="4110" max="4352" width="9.140625" style="52"/>
    <col min="4353" max="4353" width="48.85546875" style="52" customWidth="1"/>
    <col min="4354" max="4354" width="3.42578125" style="52" customWidth="1"/>
    <col min="4355" max="4355" width="12.28515625" style="52" customWidth="1"/>
    <col min="4356" max="4356" width="2.7109375" style="52" customWidth="1"/>
    <col min="4357" max="4357" width="12" style="52" customWidth="1"/>
    <col min="4358" max="4358" width="2.85546875" style="52" customWidth="1"/>
    <col min="4359" max="4359" width="14.7109375" style="52" customWidth="1"/>
    <col min="4360" max="4360" width="2.42578125" style="52" customWidth="1"/>
    <col min="4361" max="4361" width="17.140625" style="52" customWidth="1"/>
    <col min="4362" max="4362" width="3" style="52" customWidth="1"/>
    <col min="4363" max="4363" width="17.28515625" style="52" customWidth="1"/>
    <col min="4364" max="4364" width="3" style="52" customWidth="1"/>
    <col min="4365" max="4365" width="17.28515625" style="52" customWidth="1"/>
    <col min="4366" max="4608" width="9.140625" style="52"/>
    <col min="4609" max="4609" width="48.85546875" style="52" customWidth="1"/>
    <col min="4610" max="4610" width="3.42578125" style="52" customWidth="1"/>
    <col min="4611" max="4611" width="12.28515625" style="52" customWidth="1"/>
    <col min="4612" max="4612" width="2.7109375" style="52" customWidth="1"/>
    <col min="4613" max="4613" width="12" style="52" customWidth="1"/>
    <col min="4614" max="4614" width="2.85546875" style="52" customWidth="1"/>
    <col min="4615" max="4615" width="14.7109375" style="52" customWidth="1"/>
    <col min="4616" max="4616" width="2.42578125" style="52" customWidth="1"/>
    <col min="4617" max="4617" width="17.140625" style="52" customWidth="1"/>
    <col min="4618" max="4618" width="3" style="52" customWidth="1"/>
    <col min="4619" max="4619" width="17.28515625" style="52" customWidth="1"/>
    <col min="4620" max="4620" width="3" style="52" customWidth="1"/>
    <col min="4621" max="4621" width="17.28515625" style="52" customWidth="1"/>
    <col min="4622" max="4864" width="9.140625" style="52"/>
    <col min="4865" max="4865" width="48.85546875" style="52" customWidth="1"/>
    <col min="4866" max="4866" width="3.42578125" style="52" customWidth="1"/>
    <col min="4867" max="4867" width="12.28515625" style="52" customWidth="1"/>
    <col min="4868" max="4868" width="2.7109375" style="52" customWidth="1"/>
    <col min="4869" max="4869" width="12" style="52" customWidth="1"/>
    <col min="4870" max="4870" width="2.85546875" style="52" customWidth="1"/>
    <col min="4871" max="4871" width="14.7109375" style="52" customWidth="1"/>
    <col min="4872" max="4872" width="2.42578125" style="52" customWidth="1"/>
    <col min="4873" max="4873" width="17.140625" style="52" customWidth="1"/>
    <col min="4874" max="4874" width="3" style="52" customWidth="1"/>
    <col min="4875" max="4875" width="17.28515625" style="52" customWidth="1"/>
    <col min="4876" max="4876" width="3" style="52" customWidth="1"/>
    <col min="4877" max="4877" width="17.28515625" style="52" customWidth="1"/>
    <col min="4878" max="5120" width="9.140625" style="52"/>
    <col min="5121" max="5121" width="48.85546875" style="52" customWidth="1"/>
    <col min="5122" max="5122" width="3.42578125" style="52" customWidth="1"/>
    <col min="5123" max="5123" width="12.28515625" style="52" customWidth="1"/>
    <col min="5124" max="5124" width="2.7109375" style="52" customWidth="1"/>
    <col min="5125" max="5125" width="12" style="52" customWidth="1"/>
    <col min="5126" max="5126" width="2.85546875" style="52" customWidth="1"/>
    <col min="5127" max="5127" width="14.7109375" style="52" customWidth="1"/>
    <col min="5128" max="5128" width="2.42578125" style="52" customWidth="1"/>
    <col min="5129" max="5129" width="17.140625" style="52" customWidth="1"/>
    <col min="5130" max="5130" width="3" style="52" customWidth="1"/>
    <col min="5131" max="5131" width="17.28515625" style="52" customWidth="1"/>
    <col min="5132" max="5132" width="3" style="52" customWidth="1"/>
    <col min="5133" max="5133" width="17.28515625" style="52" customWidth="1"/>
    <col min="5134" max="5376" width="9.140625" style="52"/>
    <col min="5377" max="5377" width="48.85546875" style="52" customWidth="1"/>
    <col min="5378" max="5378" width="3.42578125" style="52" customWidth="1"/>
    <col min="5379" max="5379" width="12.28515625" style="52" customWidth="1"/>
    <col min="5380" max="5380" width="2.7109375" style="52" customWidth="1"/>
    <col min="5381" max="5381" width="12" style="52" customWidth="1"/>
    <col min="5382" max="5382" width="2.85546875" style="52" customWidth="1"/>
    <col min="5383" max="5383" width="14.7109375" style="52" customWidth="1"/>
    <col min="5384" max="5384" width="2.42578125" style="52" customWidth="1"/>
    <col min="5385" max="5385" width="17.140625" style="52" customWidth="1"/>
    <col min="5386" max="5386" width="3" style="52" customWidth="1"/>
    <col min="5387" max="5387" width="17.28515625" style="52" customWidth="1"/>
    <col min="5388" max="5388" width="3" style="52" customWidth="1"/>
    <col min="5389" max="5389" width="17.28515625" style="52" customWidth="1"/>
    <col min="5390" max="5632" width="9.140625" style="52"/>
    <col min="5633" max="5633" width="48.85546875" style="52" customWidth="1"/>
    <col min="5634" max="5634" width="3.42578125" style="52" customWidth="1"/>
    <col min="5635" max="5635" width="12.28515625" style="52" customWidth="1"/>
    <col min="5636" max="5636" width="2.7109375" style="52" customWidth="1"/>
    <col min="5637" max="5637" width="12" style="52" customWidth="1"/>
    <col min="5638" max="5638" width="2.85546875" style="52" customWidth="1"/>
    <col min="5639" max="5639" width="14.7109375" style="52" customWidth="1"/>
    <col min="5640" max="5640" width="2.42578125" style="52" customWidth="1"/>
    <col min="5641" max="5641" width="17.140625" style="52" customWidth="1"/>
    <col min="5642" max="5642" width="3" style="52" customWidth="1"/>
    <col min="5643" max="5643" width="17.28515625" style="52" customWidth="1"/>
    <col min="5644" max="5644" width="3" style="52" customWidth="1"/>
    <col min="5645" max="5645" width="17.28515625" style="52" customWidth="1"/>
    <col min="5646" max="5888" width="9.140625" style="52"/>
    <col min="5889" max="5889" width="48.85546875" style="52" customWidth="1"/>
    <col min="5890" max="5890" width="3.42578125" style="52" customWidth="1"/>
    <col min="5891" max="5891" width="12.28515625" style="52" customWidth="1"/>
    <col min="5892" max="5892" width="2.7109375" style="52" customWidth="1"/>
    <col min="5893" max="5893" width="12" style="52" customWidth="1"/>
    <col min="5894" max="5894" width="2.85546875" style="52" customWidth="1"/>
    <col min="5895" max="5895" width="14.7109375" style="52" customWidth="1"/>
    <col min="5896" max="5896" width="2.42578125" style="52" customWidth="1"/>
    <col min="5897" max="5897" width="17.140625" style="52" customWidth="1"/>
    <col min="5898" max="5898" width="3" style="52" customWidth="1"/>
    <col min="5899" max="5899" width="17.28515625" style="52" customWidth="1"/>
    <col min="5900" max="5900" width="3" style="52" customWidth="1"/>
    <col min="5901" max="5901" width="17.28515625" style="52" customWidth="1"/>
    <col min="5902" max="6144" width="9.140625" style="52"/>
    <col min="6145" max="6145" width="48.85546875" style="52" customWidth="1"/>
    <col min="6146" max="6146" width="3.42578125" style="52" customWidth="1"/>
    <col min="6147" max="6147" width="12.28515625" style="52" customWidth="1"/>
    <col min="6148" max="6148" width="2.7109375" style="52" customWidth="1"/>
    <col min="6149" max="6149" width="12" style="52" customWidth="1"/>
    <col min="6150" max="6150" width="2.85546875" style="52" customWidth="1"/>
    <col min="6151" max="6151" width="14.7109375" style="52" customWidth="1"/>
    <col min="6152" max="6152" width="2.42578125" style="52" customWidth="1"/>
    <col min="6153" max="6153" width="17.140625" style="52" customWidth="1"/>
    <col min="6154" max="6154" width="3" style="52" customWidth="1"/>
    <col min="6155" max="6155" width="17.28515625" style="52" customWidth="1"/>
    <col min="6156" max="6156" width="3" style="52" customWidth="1"/>
    <col min="6157" max="6157" width="17.28515625" style="52" customWidth="1"/>
    <col min="6158" max="6400" width="9.140625" style="52"/>
    <col min="6401" max="6401" width="48.85546875" style="52" customWidth="1"/>
    <col min="6402" max="6402" width="3.42578125" style="52" customWidth="1"/>
    <col min="6403" max="6403" width="12.28515625" style="52" customWidth="1"/>
    <col min="6404" max="6404" width="2.7109375" style="52" customWidth="1"/>
    <col min="6405" max="6405" width="12" style="52" customWidth="1"/>
    <col min="6406" max="6406" width="2.85546875" style="52" customWidth="1"/>
    <col min="6407" max="6407" width="14.7109375" style="52" customWidth="1"/>
    <col min="6408" max="6408" width="2.42578125" style="52" customWidth="1"/>
    <col min="6409" max="6409" width="17.140625" style="52" customWidth="1"/>
    <col min="6410" max="6410" width="3" style="52" customWidth="1"/>
    <col min="6411" max="6411" width="17.28515625" style="52" customWidth="1"/>
    <col min="6412" max="6412" width="3" style="52" customWidth="1"/>
    <col min="6413" max="6413" width="17.28515625" style="52" customWidth="1"/>
    <col min="6414" max="6656" width="9.140625" style="52"/>
    <col min="6657" max="6657" width="48.85546875" style="52" customWidth="1"/>
    <col min="6658" max="6658" width="3.42578125" style="52" customWidth="1"/>
    <col min="6659" max="6659" width="12.28515625" style="52" customWidth="1"/>
    <col min="6660" max="6660" width="2.7109375" style="52" customWidth="1"/>
    <col min="6661" max="6661" width="12" style="52" customWidth="1"/>
    <col min="6662" max="6662" width="2.85546875" style="52" customWidth="1"/>
    <col min="6663" max="6663" width="14.7109375" style="52" customWidth="1"/>
    <col min="6664" max="6664" width="2.42578125" style="52" customWidth="1"/>
    <col min="6665" max="6665" width="17.140625" style="52" customWidth="1"/>
    <col min="6666" max="6666" width="3" style="52" customWidth="1"/>
    <col min="6667" max="6667" width="17.28515625" style="52" customWidth="1"/>
    <col min="6668" max="6668" width="3" style="52" customWidth="1"/>
    <col min="6669" max="6669" width="17.28515625" style="52" customWidth="1"/>
    <col min="6670" max="6912" width="9.140625" style="52"/>
    <col min="6913" max="6913" width="48.85546875" style="52" customWidth="1"/>
    <col min="6914" max="6914" width="3.42578125" style="52" customWidth="1"/>
    <col min="6915" max="6915" width="12.28515625" style="52" customWidth="1"/>
    <col min="6916" max="6916" width="2.7109375" style="52" customWidth="1"/>
    <col min="6917" max="6917" width="12" style="52" customWidth="1"/>
    <col min="6918" max="6918" width="2.85546875" style="52" customWidth="1"/>
    <col min="6919" max="6919" width="14.7109375" style="52" customWidth="1"/>
    <col min="6920" max="6920" width="2.42578125" style="52" customWidth="1"/>
    <col min="6921" max="6921" width="17.140625" style="52" customWidth="1"/>
    <col min="6922" max="6922" width="3" style="52" customWidth="1"/>
    <col min="6923" max="6923" width="17.28515625" style="52" customWidth="1"/>
    <col min="6924" max="6924" width="3" style="52" customWidth="1"/>
    <col min="6925" max="6925" width="17.28515625" style="52" customWidth="1"/>
    <col min="6926" max="7168" width="9.140625" style="52"/>
    <col min="7169" max="7169" width="48.85546875" style="52" customWidth="1"/>
    <col min="7170" max="7170" width="3.42578125" style="52" customWidth="1"/>
    <col min="7171" max="7171" width="12.28515625" style="52" customWidth="1"/>
    <col min="7172" max="7172" width="2.7109375" style="52" customWidth="1"/>
    <col min="7173" max="7173" width="12" style="52" customWidth="1"/>
    <col min="7174" max="7174" width="2.85546875" style="52" customWidth="1"/>
    <col min="7175" max="7175" width="14.7109375" style="52" customWidth="1"/>
    <col min="7176" max="7176" width="2.42578125" style="52" customWidth="1"/>
    <col min="7177" max="7177" width="17.140625" style="52" customWidth="1"/>
    <col min="7178" max="7178" width="3" style="52" customWidth="1"/>
    <col min="7179" max="7179" width="17.28515625" style="52" customWidth="1"/>
    <col min="7180" max="7180" width="3" style="52" customWidth="1"/>
    <col min="7181" max="7181" width="17.28515625" style="52" customWidth="1"/>
    <col min="7182" max="7424" width="9.140625" style="52"/>
    <col min="7425" max="7425" width="48.85546875" style="52" customWidth="1"/>
    <col min="7426" max="7426" width="3.42578125" style="52" customWidth="1"/>
    <col min="7427" max="7427" width="12.28515625" style="52" customWidth="1"/>
    <col min="7428" max="7428" width="2.7109375" style="52" customWidth="1"/>
    <col min="7429" max="7429" width="12" style="52" customWidth="1"/>
    <col min="7430" max="7430" width="2.85546875" style="52" customWidth="1"/>
    <col min="7431" max="7431" width="14.7109375" style="52" customWidth="1"/>
    <col min="7432" max="7432" width="2.42578125" style="52" customWidth="1"/>
    <col min="7433" max="7433" width="17.140625" style="52" customWidth="1"/>
    <col min="7434" max="7434" width="3" style="52" customWidth="1"/>
    <col min="7435" max="7435" width="17.28515625" style="52" customWidth="1"/>
    <col min="7436" max="7436" width="3" style="52" customWidth="1"/>
    <col min="7437" max="7437" width="17.28515625" style="52" customWidth="1"/>
    <col min="7438" max="7680" width="9.140625" style="52"/>
    <col min="7681" max="7681" width="48.85546875" style="52" customWidth="1"/>
    <col min="7682" max="7682" width="3.42578125" style="52" customWidth="1"/>
    <col min="7683" max="7683" width="12.28515625" style="52" customWidth="1"/>
    <col min="7684" max="7684" width="2.7109375" style="52" customWidth="1"/>
    <col min="7685" max="7685" width="12" style="52" customWidth="1"/>
    <col min="7686" max="7686" width="2.85546875" style="52" customWidth="1"/>
    <col min="7687" max="7687" width="14.7109375" style="52" customWidth="1"/>
    <col min="7688" max="7688" width="2.42578125" style="52" customWidth="1"/>
    <col min="7689" max="7689" width="17.140625" style="52" customWidth="1"/>
    <col min="7690" max="7690" width="3" style="52" customWidth="1"/>
    <col min="7691" max="7691" width="17.28515625" style="52" customWidth="1"/>
    <col min="7692" max="7692" width="3" style="52" customWidth="1"/>
    <col min="7693" max="7693" width="17.28515625" style="52" customWidth="1"/>
    <col min="7694" max="7936" width="9.140625" style="52"/>
    <col min="7937" max="7937" width="48.85546875" style="52" customWidth="1"/>
    <col min="7938" max="7938" width="3.42578125" style="52" customWidth="1"/>
    <col min="7939" max="7939" width="12.28515625" style="52" customWidth="1"/>
    <col min="7940" max="7940" width="2.7109375" style="52" customWidth="1"/>
    <col min="7941" max="7941" width="12" style="52" customWidth="1"/>
    <col min="7942" max="7942" width="2.85546875" style="52" customWidth="1"/>
    <col min="7943" max="7943" width="14.7109375" style="52" customWidth="1"/>
    <col min="7944" max="7944" width="2.42578125" style="52" customWidth="1"/>
    <col min="7945" max="7945" width="17.140625" style="52" customWidth="1"/>
    <col min="7946" max="7946" width="3" style="52" customWidth="1"/>
    <col min="7947" max="7947" width="17.28515625" style="52" customWidth="1"/>
    <col min="7948" max="7948" width="3" style="52" customWidth="1"/>
    <col min="7949" max="7949" width="17.28515625" style="52" customWidth="1"/>
    <col min="7950" max="8192" width="9.140625" style="52"/>
    <col min="8193" max="8193" width="48.85546875" style="52" customWidth="1"/>
    <col min="8194" max="8194" width="3.42578125" style="52" customWidth="1"/>
    <col min="8195" max="8195" width="12.28515625" style="52" customWidth="1"/>
    <col min="8196" max="8196" width="2.7109375" style="52" customWidth="1"/>
    <col min="8197" max="8197" width="12" style="52" customWidth="1"/>
    <col min="8198" max="8198" width="2.85546875" style="52" customWidth="1"/>
    <col min="8199" max="8199" width="14.7109375" style="52" customWidth="1"/>
    <col min="8200" max="8200" width="2.42578125" style="52" customWidth="1"/>
    <col min="8201" max="8201" width="17.140625" style="52" customWidth="1"/>
    <col min="8202" max="8202" width="3" style="52" customWidth="1"/>
    <col min="8203" max="8203" width="17.28515625" style="52" customWidth="1"/>
    <col min="8204" max="8204" width="3" style="52" customWidth="1"/>
    <col min="8205" max="8205" width="17.28515625" style="52" customWidth="1"/>
    <col min="8206" max="8448" width="9.140625" style="52"/>
    <col min="8449" max="8449" width="48.85546875" style="52" customWidth="1"/>
    <col min="8450" max="8450" width="3.42578125" style="52" customWidth="1"/>
    <col min="8451" max="8451" width="12.28515625" style="52" customWidth="1"/>
    <col min="8452" max="8452" width="2.7109375" style="52" customWidth="1"/>
    <col min="8453" max="8453" width="12" style="52" customWidth="1"/>
    <col min="8454" max="8454" width="2.85546875" style="52" customWidth="1"/>
    <col min="8455" max="8455" width="14.7109375" style="52" customWidth="1"/>
    <col min="8456" max="8456" width="2.42578125" style="52" customWidth="1"/>
    <col min="8457" max="8457" width="17.140625" style="52" customWidth="1"/>
    <col min="8458" max="8458" width="3" style="52" customWidth="1"/>
    <col min="8459" max="8459" width="17.28515625" style="52" customWidth="1"/>
    <col min="8460" max="8460" width="3" style="52" customWidth="1"/>
    <col min="8461" max="8461" width="17.28515625" style="52" customWidth="1"/>
    <col min="8462" max="8704" width="9.140625" style="52"/>
    <col min="8705" max="8705" width="48.85546875" style="52" customWidth="1"/>
    <col min="8706" max="8706" width="3.42578125" style="52" customWidth="1"/>
    <col min="8707" max="8707" width="12.28515625" style="52" customWidth="1"/>
    <col min="8708" max="8708" width="2.7109375" style="52" customWidth="1"/>
    <col min="8709" max="8709" width="12" style="52" customWidth="1"/>
    <col min="8710" max="8710" width="2.85546875" style="52" customWidth="1"/>
    <col min="8711" max="8711" width="14.7109375" style="52" customWidth="1"/>
    <col min="8712" max="8712" width="2.42578125" style="52" customWidth="1"/>
    <col min="8713" max="8713" width="17.140625" style="52" customWidth="1"/>
    <col min="8714" max="8714" width="3" style="52" customWidth="1"/>
    <col min="8715" max="8715" width="17.28515625" style="52" customWidth="1"/>
    <col min="8716" max="8716" width="3" style="52" customWidth="1"/>
    <col min="8717" max="8717" width="17.28515625" style="52" customWidth="1"/>
    <col min="8718" max="8960" width="9.140625" style="52"/>
    <col min="8961" max="8961" width="48.85546875" style="52" customWidth="1"/>
    <col min="8962" max="8962" width="3.42578125" style="52" customWidth="1"/>
    <col min="8963" max="8963" width="12.28515625" style="52" customWidth="1"/>
    <col min="8964" max="8964" width="2.7109375" style="52" customWidth="1"/>
    <col min="8965" max="8965" width="12" style="52" customWidth="1"/>
    <col min="8966" max="8966" width="2.85546875" style="52" customWidth="1"/>
    <col min="8967" max="8967" width="14.7109375" style="52" customWidth="1"/>
    <col min="8968" max="8968" width="2.42578125" style="52" customWidth="1"/>
    <col min="8969" max="8969" width="17.140625" style="52" customWidth="1"/>
    <col min="8970" max="8970" width="3" style="52" customWidth="1"/>
    <col min="8971" max="8971" width="17.28515625" style="52" customWidth="1"/>
    <col min="8972" max="8972" width="3" style="52" customWidth="1"/>
    <col min="8973" max="8973" width="17.28515625" style="52" customWidth="1"/>
    <col min="8974" max="9216" width="9.140625" style="52"/>
    <col min="9217" max="9217" width="48.85546875" style="52" customWidth="1"/>
    <col min="9218" max="9218" width="3.42578125" style="52" customWidth="1"/>
    <col min="9219" max="9219" width="12.28515625" style="52" customWidth="1"/>
    <col min="9220" max="9220" width="2.7109375" style="52" customWidth="1"/>
    <col min="9221" max="9221" width="12" style="52" customWidth="1"/>
    <col min="9222" max="9222" width="2.85546875" style="52" customWidth="1"/>
    <col min="9223" max="9223" width="14.7109375" style="52" customWidth="1"/>
    <col min="9224" max="9224" width="2.42578125" style="52" customWidth="1"/>
    <col min="9225" max="9225" width="17.140625" style="52" customWidth="1"/>
    <col min="9226" max="9226" width="3" style="52" customWidth="1"/>
    <col min="9227" max="9227" width="17.28515625" style="52" customWidth="1"/>
    <col min="9228" max="9228" width="3" style="52" customWidth="1"/>
    <col min="9229" max="9229" width="17.28515625" style="52" customWidth="1"/>
    <col min="9230" max="9472" width="9.140625" style="52"/>
    <col min="9473" max="9473" width="48.85546875" style="52" customWidth="1"/>
    <col min="9474" max="9474" width="3.42578125" style="52" customWidth="1"/>
    <col min="9475" max="9475" width="12.28515625" style="52" customWidth="1"/>
    <col min="9476" max="9476" width="2.7109375" style="52" customWidth="1"/>
    <col min="9477" max="9477" width="12" style="52" customWidth="1"/>
    <col min="9478" max="9478" width="2.85546875" style="52" customWidth="1"/>
    <col min="9479" max="9479" width="14.7109375" style="52" customWidth="1"/>
    <col min="9480" max="9480" width="2.42578125" style="52" customWidth="1"/>
    <col min="9481" max="9481" width="17.140625" style="52" customWidth="1"/>
    <col min="9482" max="9482" width="3" style="52" customWidth="1"/>
    <col min="9483" max="9483" width="17.28515625" style="52" customWidth="1"/>
    <col min="9484" max="9484" width="3" style="52" customWidth="1"/>
    <col min="9485" max="9485" width="17.28515625" style="52" customWidth="1"/>
    <col min="9486" max="9728" width="9.140625" style="52"/>
    <col min="9729" max="9729" width="48.85546875" style="52" customWidth="1"/>
    <col min="9730" max="9730" width="3.42578125" style="52" customWidth="1"/>
    <col min="9731" max="9731" width="12.28515625" style="52" customWidth="1"/>
    <col min="9732" max="9732" width="2.7109375" style="52" customWidth="1"/>
    <col min="9733" max="9733" width="12" style="52" customWidth="1"/>
    <col min="9734" max="9734" width="2.85546875" style="52" customWidth="1"/>
    <col min="9735" max="9735" width="14.7109375" style="52" customWidth="1"/>
    <col min="9736" max="9736" width="2.42578125" style="52" customWidth="1"/>
    <col min="9737" max="9737" width="17.140625" style="52" customWidth="1"/>
    <col min="9738" max="9738" width="3" style="52" customWidth="1"/>
    <col min="9739" max="9739" width="17.28515625" style="52" customWidth="1"/>
    <col min="9740" max="9740" width="3" style="52" customWidth="1"/>
    <col min="9741" max="9741" width="17.28515625" style="52" customWidth="1"/>
    <col min="9742" max="9984" width="9.140625" style="52"/>
    <col min="9985" max="9985" width="48.85546875" style="52" customWidth="1"/>
    <col min="9986" max="9986" width="3.42578125" style="52" customWidth="1"/>
    <col min="9987" max="9987" width="12.28515625" style="52" customWidth="1"/>
    <col min="9988" max="9988" width="2.7109375" style="52" customWidth="1"/>
    <col min="9989" max="9989" width="12" style="52" customWidth="1"/>
    <col min="9990" max="9990" width="2.85546875" style="52" customWidth="1"/>
    <col min="9991" max="9991" width="14.7109375" style="52" customWidth="1"/>
    <col min="9992" max="9992" width="2.42578125" style="52" customWidth="1"/>
    <col min="9993" max="9993" width="17.140625" style="52" customWidth="1"/>
    <col min="9994" max="9994" width="3" style="52" customWidth="1"/>
    <col min="9995" max="9995" width="17.28515625" style="52" customWidth="1"/>
    <col min="9996" max="9996" width="3" style="52" customWidth="1"/>
    <col min="9997" max="9997" width="17.28515625" style="52" customWidth="1"/>
    <col min="9998" max="10240" width="9.140625" style="52"/>
    <col min="10241" max="10241" width="48.85546875" style="52" customWidth="1"/>
    <col min="10242" max="10242" width="3.42578125" style="52" customWidth="1"/>
    <col min="10243" max="10243" width="12.28515625" style="52" customWidth="1"/>
    <col min="10244" max="10244" width="2.7109375" style="52" customWidth="1"/>
    <col min="10245" max="10245" width="12" style="52" customWidth="1"/>
    <col min="10246" max="10246" width="2.85546875" style="52" customWidth="1"/>
    <col min="10247" max="10247" width="14.7109375" style="52" customWidth="1"/>
    <col min="10248" max="10248" width="2.42578125" style="52" customWidth="1"/>
    <col min="10249" max="10249" width="17.140625" style="52" customWidth="1"/>
    <col min="10250" max="10250" width="3" style="52" customWidth="1"/>
    <col min="10251" max="10251" width="17.28515625" style="52" customWidth="1"/>
    <col min="10252" max="10252" width="3" style="52" customWidth="1"/>
    <col min="10253" max="10253" width="17.28515625" style="52" customWidth="1"/>
    <col min="10254" max="10496" width="9.140625" style="52"/>
    <col min="10497" max="10497" width="48.85546875" style="52" customWidth="1"/>
    <col min="10498" max="10498" width="3.42578125" style="52" customWidth="1"/>
    <col min="10499" max="10499" width="12.28515625" style="52" customWidth="1"/>
    <col min="10500" max="10500" width="2.7109375" style="52" customWidth="1"/>
    <col min="10501" max="10501" width="12" style="52" customWidth="1"/>
    <col min="10502" max="10502" width="2.85546875" style="52" customWidth="1"/>
    <col min="10503" max="10503" width="14.7109375" style="52" customWidth="1"/>
    <col min="10504" max="10504" width="2.42578125" style="52" customWidth="1"/>
    <col min="10505" max="10505" width="17.140625" style="52" customWidth="1"/>
    <col min="10506" max="10506" width="3" style="52" customWidth="1"/>
    <col min="10507" max="10507" width="17.28515625" style="52" customWidth="1"/>
    <col min="10508" max="10508" width="3" style="52" customWidth="1"/>
    <col min="10509" max="10509" width="17.28515625" style="52" customWidth="1"/>
    <col min="10510" max="10752" width="9.140625" style="52"/>
    <col min="10753" max="10753" width="48.85546875" style="52" customWidth="1"/>
    <col min="10754" max="10754" width="3.42578125" style="52" customWidth="1"/>
    <col min="10755" max="10755" width="12.28515625" style="52" customWidth="1"/>
    <col min="10756" max="10756" width="2.7109375" style="52" customWidth="1"/>
    <col min="10757" max="10757" width="12" style="52" customWidth="1"/>
    <col min="10758" max="10758" width="2.85546875" style="52" customWidth="1"/>
    <col min="10759" max="10759" width="14.7109375" style="52" customWidth="1"/>
    <col min="10760" max="10760" width="2.42578125" style="52" customWidth="1"/>
    <col min="10761" max="10761" width="17.140625" style="52" customWidth="1"/>
    <col min="10762" max="10762" width="3" style="52" customWidth="1"/>
    <col min="10763" max="10763" width="17.28515625" style="52" customWidth="1"/>
    <col min="10764" max="10764" width="3" style="52" customWidth="1"/>
    <col min="10765" max="10765" width="17.28515625" style="52" customWidth="1"/>
    <col min="10766" max="11008" width="9.140625" style="52"/>
    <col min="11009" max="11009" width="48.85546875" style="52" customWidth="1"/>
    <col min="11010" max="11010" width="3.42578125" style="52" customWidth="1"/>
    <col min="11011" max="11011" width="12.28515625" style="52" customWidth="1"/>
    <col min="11012" max="11012" width="2.7109375" style="52" customWidth="1"/>
    <col min="11013" max="11013" width="12" style="52" customWidth="1"/>
    <col min="11014" max="11014" width="2.85546875" style="52" customWidth="1"/>
    <col min="11015" max="11015" width="14.7109375" style="52" customWidth="1"/>
    <col min="11016" max="11016" width="2.42578125" style="52" customWidth="1"/>
    <col min="11017" max="11017" width="17.140625" style="52" customWidth="1"/>
    <col min="11018" max="11018" width="3" style="52" customWidth="1"/>
    <col min="11019" max="11019" width="17.28515625" style="52" customWidth="1"/>
    <col min="11020" max="11020" width="3" style="52" customWidth="1"/>
    <col min="11021" max="11021" width="17.28515625" style="52" customWidth="1"/>
    <col min="11022" max="11264" width="9.140625" style="52"/>
    <col min="11265" max="11265" width="48.85546875" style="52" customWidth="1"/>
    <col min="11266" max="11266" width="3.42578125" style="52" customWidth="1"/>
    <col min="11267" max="11267" width="12.28515625" style="52" customWidth="1"/>
    <col min="11268" max="11268" width="2.7109375" style="52" customWidth="1"/>
    <col min="11269" max="11269" width="12" style="52" customWidth="1"/>
    <col min="11270" max="11270" width="2.85546875" style="52" customWidth="1"/>
    <col min="11271" max="11271" width="14.7109375" style="52" customWidth="1"/>
    <col min="11272" max="11272" width="2.42578125" style="52" customWidth="1"/>
    <col min="11273" max="11273" width="17.140625" style="52" customWidth="1"/>
    <col min="11274" max="11274" width="3" style="52" customWidth="1"/>
    <col min="11275" max="11275" width="17.28515625" style="52" customWidth="1"/>
    <col min="11276" max="11276" width="3" style="52" customWidth="1"/>
    <col min="11277" max="11277" width="17.28515625" style="52" customWidth="1"/>
    <col min="11278" max="11520" width="9.140625" style="52"/>
    <col min="11521" max="11521" width="48.85546875" style="52" customWidth="1"/>
    <col min="11522" max="11522" width="3.42578125" style="52" customWidth="1"/>
    <col min="11523" max="11523" width="12.28515625" style="52" customWidth="1"/>
    <col min="11524" max="11524" width="2.7109375" style="52" customWidth="1"/>
    <col min="11525" max="11525" width="12" style="52" customWidth="1"/>
    <col min="11526" max="11526" width="2.85546875" style="52" customWidth="1"/>
    <col min="11527" max="11527" width="14.7109375" style="52" customWidth="1"/>
    <col min="11528" max="11528" width="2.42578125" style="52" customWidth="1"/>
    <col min="11529" max="11529" width="17.140625" style="52" customWidth="1"/>
    <col min="11530" max="11530" width="3" style="52" customWidth="1"/>
    <col min="11531" max="11531" width="17.28515625" style="52" customWidth="1"/>
    <col min="11532" max="11532" width="3" style="52" customWidth="1"/>
    <col min="11533" max="11533" width="17.28515625" style="52" customWidth="1"/>
    <col min="11534" max="11776" width="9.140625" style="52"/>
    <col min="11777" max="11777" width="48.85546875" style="52" customWidth="1"/>
    <col min="11778" max="11778" width="3.42578125" style="52" customWidth="1"/>
    <col min="11779" max="11779" width="12.28515625" style="52" customWidth="1"/>
    <col min="11780" max="11780" width="2.7109375" style="52" customWidth="1"/>
    <col min="11781" max="11781" width="12" style="52" customWidth="1"/>
    <col min="11782" max="11782" width="2.85546875" style="52" customWidth="1"/>
    <col min="11783" max="11783" width="14.7109375" style="52" customWidth="1"/>
    <col min="11784" max="11784" width="2.42578125" style="52" customWidth="1"/>
    <col min="11785" max="11785" width="17.140625" style="52" customWidth="1"/>
    <col min="11786" max="11786" width="3" style="52" customWidth="1"/>
    <col min="11787" max="11787" width="17.28515625" style="52" customWidth="1"/>
    <col min="11788" max="11788" width="3" style="52" customWidth="1"/>
    <col min="11789" max="11789" width="17.28515625" style="52" customWidth="1"/>
    <col min="11790" max="12032" width="9.140625" style="52"/>
    <col min="12033" max="12033" width="48.85546875" style="52" customWidth="1"/>
    <col min="12034" max="12034" width="3.42578125" style="52" customWidth="1"/>
    <col min="12035" max="12035" width="12.28515625" style="52" customWidth="1"/>
    <col min="12036" max="12036" width="2.7109375" style="52" customWidth="1"/>
    <col min="12037" max="12037" width="12" style="52" customWidth="1"/>
    <col min="12038" max="12038" width="2.85546875" style="52" customWidth="1"/>
    <col min="12039" max="12039" width="14.7109375" style="52" customWidth="1"/>
    <col min="12040" max="12040" width="2.42578125" style="52" customWidth="1"/>
    <col min="12041" max="12041" width="17.140625" style="52" customWidth="1"/>
    <col min="12042" max="12042" width="3" style="52" customWidth="1"/>
    <col min="12043" max="12043" width="17.28515625" style="52" customWidth="1"/>
    <col min="12044" max="12044" width="3" style="52" customWidth="1"/>
    <col min="12045" max="12045" width="17.28515625" style="52" customWidth="1"/>
    <col min="12046" max="12288" width="9.140625" style="52"/>
    <col min="12289" max="12289" width="48.85546875" style="52" customWidth="1"/>
    <col min="12290" max="12290" width="3.42578125" style="52" customWidth="1"/>
    <col min="12291" max="12291" width="12.28515625" style="52" customWidth="1"/>
    <col min="12292" max="12292" width="2.7109375" style="52" customWidth="1"/>
    <col min="12293" max="12293" width="12" style="52" customWidth="1"/>
    <col min="12294" max="12294" width="2.85546875" style="52" customWidth="1"/>
    <col min="12295" max="12295" width="14.7109375" style="52" customWidth="1"/>
    <col min="12296" max="12296" width="2.42578125" style="52" customWidth="1"/>
    <col min="12297" max="12297" width="17.140625" style="52" customWidth="1"/>
    <col min="12298" max="12298" width="3" style="52" customWidth="1"/>
    <col min="12299" max="12299" width="17.28515625" style="52" customWidth="1"/>
    <col min="12300" max="12300" width="3" style="52" customWidth="1"/>
    <col min="12301" max="12301" width="17.28515625" style="52" customWidth="1"/>
    <col min="12302" max="12544" width="9.140625" style="52"/>
    <col min="12545" max="12545" width="48.85546875" style="52" customWidth="1"/>
    <col min="12546" max="12546" width="3.42578125" style="52" customWidth="1"/>
    <col min="12547" max="12547" width="12.28515625" style="52" customWidth="1"/>
    <col min="12548" max="12548" width="2.7109375" style="52" customWidth="1"/>
    <col min="12549" max="12549" width="12" style="52" customWidth="1"/>
    <col min="12550" max="12550" width="2.85546875" style="52" customWidth="1"/>
    <col min="12551" max="12551" width="14.7109375" style="52" customWidth="1"/>
    <col min="12552" max="12552" width="2.42578125" style="52" customWidth="1"/>
    <col min="12553" max="12553" width="17.140625" style="52" customWidth="1"/>
    <col min="12554" max="12554" width="3" style="52" customWidth="1"/>
    <col min="12555" max="12555" width="17.28515625" style="52" customWidth="1"/>
    <col min="12556" max="12556" width="3" style="52" customWidth="1"/>
    <col min="12557" max="12557" width="17.28515625" style="52" customWidth="1"/>
    <col min="12558" max="12800" width="9.140625" style="52"/>
    <col min="12801" max="12801" width="48.85546875" style="52" customWidth="1"/>
    <col min="12802" max="12802" width="3.42578125" style="52" customWidth="1"/>
    <col min="12803" max="12803" width="12.28515625" style="52" customWidth="1"/>
    <col min="12804" max="12804" width="2.7109375" style="52" customWidth="1"/>
    <col min="12805" max="12805" width="12" style="52" customWidth="1"/>
    <col min="12806" max="12806" width="2.85546875" style="52" customWidth="1"/>
    <col min="12807" max="12807" width="14.7109375" style="52" customWidth="1"/>
    <col min="12808" max="12808" width="2.42578125" style="52" customWidth="1"/>
    <col min="12809" max="12809" width="17.140625" style="52" customWidth="1"/>
    <col min="12810" max="12810" width="3" style="52" customWidth="1"/>
    <col min="12811" max="12811" width="17.28515625" style="52" customWidth="1"/>
    <col min="12812" max="12812" width="3" style="52" customWidth="1"/>
    <col min="12813" max="12813" width="17.28515625" style="52" customWidth="1"/>
    <col min="12814" max="13056" width="9.140625" style="52"/>
    <col min="13057" max="13057" width="48.85546875" style="52" customWidth="1"/>
    <col min="13058" max="13058" width="3.42578125" style="52" customWidth="1"/>
    <col min="13059" max="13059" width="12.28515625" style="52" customWidth="1"/>
    <col min="13060" max="13060" width="2.7109375" style="52" customWidth="1"/>
    <col min="13061" max="13061" width="12" style="52" customWidth="1"/>
    <col min="13062" max="13062" width="2.85546875" style="52" customWidth="1"/>
    <col min="13063" max="13063" width="14.7109375" style="52" customWidth="1"/>
    <col min="13064" max="13064" width="2.42578125" style="52" customWidth="1"/>
    <col min="13065" max="13065" width="17.140625" style="52" customWidth="1"/>
    <col min="13066" max="13066" width="3" style="52" customWidth="1"/>
    <col min="13067" max="13067" width="17.28515625" style="52" customWidth="1"/>
    <col min="13068" max="13068" width="3" style="52" customWidth="1"/>
    <col min="13069" max="13069" width="17.28515625" style="52" customWidth="1"/>
    <col min="13070" max="13312" width="9.140625" style="52"/>
    <col min="13313" max="13313" width="48.85546875" style="52" customWidth="1"/>
    <col min="13314" max="13314" width="3.42578125" style="52" customWidth="1"/>
    <col min="13315" max="13315" width="12.28515625" style="52" customWidth="1"/>
    <col min="13316" max="13316" width="2.7109375" style="52" customWidth="1"/>
    <col min="13317" max="13317" width="12" style="52" customWidth="1"/>
    <col min="13318" max="13318" width="2.85546875" style="52" customWidth="1"/>
    <col min="13319" max="13319" width="14.7109375" style="52" customWidth="1"/>
    <col min="13320" max="13320" width="2.42578125" style="52" customWidth="1"/>
    <col min="13321" max="13321" width="17.140625" style="52" customWidth="1"/>
    <col min="13322" max="13322" width="3" style="52" customWidth="1"/>
    <col min="13323" max="13323" width="17.28515625" style="52" customWidth="1"/>
    <col min="13324" max="13324" width="3" style="52" customWidth="1"/>
    <col min="13325" max="13325" width="17.28515625" style="52" customWidth="1"/>
    <col min="13326" max="13568" width="9.140625" style="52"/>
    <col min="13569" max="13569" width="48.85546875" style="52" customWidth="1"/>
    <col min="13570" max="13570" width="3.42578125" style="52" customWidth="1"/>
    <col min="13571" max="13571" width="12.28515625" style="52" customWidth="1"/>
    <col min="13572" max="13572" width="2.7109375" style="52" customWidth="1"/>
    <col min="13573" max="13573" width="12" style="52" customWidth="1"/>
    <col min="13574" max="13574" width="2.85546875" style="52" customWidth="1"/>
    <col min="13575" max="13575" width="14.7109375" style="52" customWidth="1"/>
    <col min="13576" max="13576" width="2.42578125" style="52" customWidth="1"/>
    <col min="13577" max="13577" width="17.140625" style="52" customWidth="1"/>
    <col min="13578" max="13578" width="3" style="52" customWidth="1"/>
    <col min="13579" max="13579" width="17.28515625" style="52" customWidth="1"/>
    <col min="13580" max="13580" width="3" style="52" customWidth="1"/>
    <col min="13581" max="13581" width="17.28515625" style="52" customWidth="1"/>
    <col min="13582" max="13824" width="9.140625" style="52"/>
    <col min="13825" max="13825" width="48.85546875" style="52" customWidth="1"/>
    <col min="13826" max="13826" width="3.42578125" style="52" customWidth="1"/>
    <col min="13827" max="13827" width="12.28515625" style="52" customWidth="1"/>
    <col min="13828" max="13828" width="2.7109375" style="52" customWidth="1"/>
    <col min="13829" max="13829" width="12" style="52" customWidth="1"/>
    <col min="13830" max="13830" width="2.85546875" style="52" customWidth="1"/>
    <col min="13831" max="13831" width="14.7109375" style="52" customWidth="1"/>
    <col min="13832" max="13832" width="2.42578125" style="52" customWidth="1"/>
    <col min="13833" max="13833" width="17.140625" style="52" customWidth="1"/>
    <col min="13834" max="13834" width="3" style="52" customWidth="1"/>
    <col min="13835" max="13835" width="17.28515625" style="52" customWidth="1"/>
    <col min="13836" max="13836" width="3" style="52" customWidth="1"/>
    <col min="13837" max="13837" width="17.28515625" style="52" customWidth="1"/>
    <col min="13838" max="14080" width="9.140625" style="52"/>
    <col min="14081" max="14081" width="48.85546875" style="52" customWidth="1"/>
    <col min="14082" max="14082" width="3.42578125" style="52" customWidth="1"/>
    <col min="14083" max="14083" width="12.28515625" style="52" customWidth="1"/>
    <col min="14084" max="14084" width="2.7109375" style="52" customWidth="1"/>
    <col min="14085" max="14085" width="12" style="52" customWidth="1"/>
    <col min="14086" max="14086" width="2.85546875" style="52" customWidth="1"/>
    <col min="14087" max="14087" width="14.7109375" style="52" customWidth="1"/>
    <col min="14088" max="14088" width="2.42578125" style="52" customWidth="1"/>
    <col min="14089" max="14089" width="17.140625" style="52" customWidth="1"/>
    <col min="14090" max="14090" width="3" style="52" customWidth="1"/>
    <col min="14091" max="14091" width="17.28515625" style="52" customWidth="1"/>
    <col min="14092" max="14092" width="3" style="52" customWidth="1"/>
    <col min="14093" max="14093" width="17.28515625" style="52" customWidth="1"/>
    <col min="14094" max="14336" width="9.140625" style="52"/>
    <col min="14337" max="14337" width="48.85546875" style="52" customWidth="1"/>
    <col min="14338" max="14338" width="3.42578125" style="52" customWidth="1"/>
    <col min="14339" max="14339" width="12.28515625" style="52" customWidth="1"/>
    <col min="14340" max="14340" width="2.7109375" style="52" customWidth="1"/>
    <col min="14341" max="14341" width="12" style="52" customWidth="1"/>
    <col min="14342" max="14342" width="2.85546875" style="52" customWidth="1"/>
    <col min="14343" max="14343" width="14.7109375" style="52" customWidth="1"/>
    <col min="14344" max="14344" width="2.42578125" style="52" customWidth="1"/>
    <col min="14345" max="14345" width="17.140625" style="52" customWidth="1"/>
    <col min="14346" max="14346" width="3" style="52" customWidth="1"/>
    <col min="14347" max="14347" width="17.28515625" style="52" customWidth="1"/>
    <col min="14348" max="14348" width="3" style="52" customWidth="1"/>
    <col min="14349" max="14349" width="17.28515625" style="52" customWidth="1"/>
    <col min="14350" max="14592" width="9.140625" style="52"/>
    <col min="14593" max="14593" width="48.85546875" style="52" customWidth="1"/>
    <col min="14594" max="14594" width="3.42578125" style="52" customWidth="1"/>
    <col min="14595" max="14595" width="12.28515625" style="52" customWidth="1"/>
    <col min="14596" max="14596" width="2.7109375" style="52" customWidth="1"/>
    <col min="14597" max="14597" width="12" style="52" customWidth="1"/>
    <col min="14598" max="14598" width="2.85546875" style="52" customWidth="1"/>
    <col min="14599" max="14599" width="14.7109375" style="52" customWidth="1"/>
    <col min="14600" max="14600" width="2.42578125" style="52" customWidth="1"/>
    <col min="14601" max="14601" width="17.140625" style="52" customWidth="1"/>
    <col min="14602" max="14602" width="3" style="52" customWidth="1"/>
    <col min="14603" max="14603" width="17.28515625" style="52" customWidth="1"/>
    <col min="14604" max="14604" width="3" style="52" customWidth="1"/>
    <col min="14605" max="14605" width="17.28515625" style="52" customWidth="1"/>
    <col min="14606" max="14848" width="9.140625" style="52"/>
    <col min="14849" max="14849" width="48.85546875" style="52" customWidth="1"/>
    <col min="14850" max="14850" width="3.42578125" style="52" customWidth="1"/>
    <col min="14851" max="14851" width="12.28515625" style="52" customWidth="1"/>
    <col min="14852" max="14852" width="2.7109375" style="52" customWidth="1"/>
    <col min="14853" max="14853" width="12" style="52" customWidth="1"/>
    <col min="14854" max="14854" width="2.85546875" style="52" customWidth="1"/>
    <col min="14855" max="14855" width="14.7109375" style="52" customWidth="1"/>
    <col min="14856" max="14856" width="2.42578125" style="52" customWidth="1"/>
    <col min="14857" max="14857" width="17.140625" style="52" customWidth="1"/>
    <col min="14858" max="14858" width="3" style="52" customWidth="1"/>
    <col min="14859" max="14859" width="17.28515625" style="52" customWidth="1"/>
    <col min="14860" max="14860" width="3" style="52" customWidth="1"/>
    <col min="14861" max="14861" width="17.28515625" style="52" customWidth="1"/>
    <col min="14862" max="15104" width="9.140625" style="52"/>
    <col min="15105" max="15105" width="48.85546875" style="52" customWidth="1"/>
    <col min="15106" max="15106" width="3.42578125" style="52" customWidth="1"/>
    <col min="15107" max="15107" width="12.28515625" style="52" customWidth="1"/>
    <col min="15108" max="15108" width="2.7109375" style="52" customWidth="1"/>
    <col min="15109" max="15109" width="12" style="52" customWidth="1"/>
    <col min="15110" max="15110" width="2.85546875" style="52" customWidth="1"/>
    <col min="15111" max="15111" width="14.7109375" style="52" customWidth="1"/>
    <col min="15112" max="15112" width="2.42578125" style="52" customWidth="1"/>
    <col min="15113" max="15113" width="17.140625" style="52" customWidth="1"/>
    <col min="15114" max="15114" width="3" style="52" customWidth="1"/>
    <col min="15115" max="15115" width="17.28515625" style="52" customWidth="1"/>
    <col min="15116" max="15116" width="3" style="52" customWidth="1"/>
    <col min="15117" max="15117" width="17.28515625" style="52" customWidth="1"/>
    <col min="15118" max="15360" width="9.140625" style="52"/>
    <col min="15361" max="15361" width="48.85546875" style="52" customWidth="1"/>
    <col min="15362" max="15362" width="3.42578125" style="52" customWidth="1"/>
    <col min="15363" max="15363" width="12.28515625" style="52" customWidth="1"/>
    <col min="15364" max="15364" width="2.7109375" style="52" customWidth="1"/>
    <col min="15365" max="15365" width="12" style="52" customWidth="1"/>
    <col min="15366" max="15366" width="2.85546875" style="52" customWidth="1"/>
    <col min="15367" max="15367" width="14.7109375" style="52" customWidth="1"/>
    <col min="15368" max="15368" width="2.42578125" style="52" customWidth="1"/>
    <col min="15369" max="15369" width="17.140625" style="52" customWidth="1"/>
    <col min="15370" max="15370" width="3" style="52" customWidth="1"/>
    <col min="15371" max="15371" width="17.28515625" style="52" customWidth="1"/>
    <col min="15372" max="15372" width="3" style="52" customWidth="1"/>
    <col min="15373" max="15373" width="17.28515625" style="52" customWidth="1"/>
    <col min="15374" max="15616" width="9.140625" style="52"/>
    <col min="15617" max="15617" width="48.85546875" style="52" customWidth="1"/>
    <col min="15618" max="15618" width="3.42578125" style="52" customWidth="1"/>
    <col min="15619" max="15619" width="12.28515625" style="52" customWidth="1"/>
    <col min="15620" max="15620" width="2.7109375" style="52" customWidth="1"/>
    <col min="15621" max="15621" width="12" style="52" customWidth="1"/>
    <col min="15622" max="15622" width="2.85546875" style="52" customWidth="1"/>
    <col min="15623" max="15623" width="14.7109375" style="52" customWidth="1"/>
    <col min="15624" max="15624" width="2.42578125" style="52" customWidth="1"/>
    <col min="15625" max="15625" width="17.140625" style="52" customWidth="1"/>
    <col min="15626" max="15626" width="3" style="52" customWidth="1"/>
    <col min="15627" max="15627" width="17.28515625" style="52" customWidth="1"/>
    <col min="15628" max="15628" width="3" style="52" customWidth="1"/>
    <col min="15629" max="15629" width="17.28515625" style="52" customWidth="1"/>
    <col min="15630" max="15872" width="9.140625" style="52"/>
    <col min="15873" max="15873" width="48.85546875" style="52" customWidth="1"/>
    <col min="15874" max="15874" width="3.42578125" style="52" customWidth="1"/>
    <col min="15875" max="15875" width="12.28515625" style="52" customWidth="1"/>
    <col min="15876" max="15876" width="2.7109375" style="52" customWidth="1"/>
    <col min="15877" max="15877" width="12" style="52" customWidth="1"/>
    <col min="15878" max="15878" width="2.85546875" style="52" customWidth="1"/>
    <col min="15879" max="15879" width="14.7109375" style="52" customWidth="1"/>
    <col min="15880" max="15880" width="2.42578125" style="52" customWidth="1"/>
    <col min="15881" max="15881" width="17.140625" style="52" customWidth="1"/>
    <col min="15882" max="15882" width="3" style="52" customWidth="1"/>
    <col min="15883" max="15883" width="17.28515625" style="52" customWidth="1"/>
    <col min="15884" max="15884" width="3" style="52" customWidth="1"/>
    <col min="15885" max="15885" width="17.28515625" style="52" customWidth="1"/>
    <col min="15886" max="16128" width="9.140625" style="52"/>
    <col min="16129" max="16129" width="48.85546875" style="52" customWidth="1"/>
    <col min="16130" max="16130" width="3.42578125" style="52" customWidth="1"/>
    <col min="16131" max="16131" width="12.28515625" style="52" customWidth="1"/>
    <col min="16132" max="16132" width="2.7109375" style="52" customWidth="1"/>
    <col min="16133" max="16133" width="12" style="52" customWidth="1"/>
    <col min="16134" max="16134" width="2.85546875" style="52" customWidth="1"/>
    <col min="16135" max="16135" width="14.7109375" style="52" customWidth="1"/>
    <col min="16136" max="16136" width="2.42578125" style="52" customWidth="1"/>
    <col min="16137" max="16137" width="17.140625" style="52" customWidth="1"/>
    <col min="16138" max="16138" width="3" style="52" customWidth="1"/>
    <col min="16139" max="16139" width="17.28515625" style="52" customWidth="1"/>
    <col min="16140" max="16140" width="3" style="52" customWidth="1"/>
    <col min="16141" max="16141" width="17.28515625" style="52" customWidth="1"/>
    <col min="16142" max="16384" width="9.140625" style="52"/>
  </cols>
  <sheetData>
    <row r="1" spans="1:18" ht="13.5" thickBot="1" x14ac:dyDescent="0.25">
      <c r="O1" s="110"/>
      <c r="Q1" s="110"/>
    </row>
    <row r="2" spans="1:18" ht="23.25" x14ac:dyDescent="0.35">
      <c r="A2" s="116"/>
      <c r="B2" s="117"/>
      <c r="C2" s="117"/>
      <c r="D2" s="117"/>
      <c r="E2" s="117" t="s">
        <v>88</v>
      </c>
      <c r="F2" s="117"/>
      <c r="G2" s="117"/>
      <c r="H2" s="117"/>
      <c r="I2" s="117"/>
      <c r="J2" s="117"/>
      <c r="K2" s="117"/>
      <c r="L2" s="117"/>
      <c r="M2" s="118"/>
      <c r="N2" s="119"/>
      <c r="O2" s="119"/>
      <c r="P2" s="119"/>
      <c r="Q2" s="119"/>
      <c r="R2" s="110"/>
    </row>
    <row r="3" spans="1:18" s="53" customFormat="1" ht="19.5" thickBot="1" x14ac:dyDescent="0.35">
      <c r="A3" s="334" t="s">
        <v>1</v>
      </c>
      <c r="B3" s="335"/>
      <c r="C3" s="335"/>
      <c r="D3" s="335"/>
      <c r="E3" s="335"/>
      <c r="F3" s="335"/>
      <c r="G3" s="335"/>
      <c r="H3" s="335"/>
      <c r="I3" s="335"/>
      <c r="J3" s="335"/>
      <c r="K3" s="335"/>
      <c r="L3" s="335"/>
      <c r="M3" s="336"/>
      <c r="N3" s="120"/>
      <c r="O3" s="120"/>
      <c r="P3" s="120"/>
      <c r="Q3" s="120"/>
      <c r="R3" s="121"/>
    </row>
    <row r="4" spans="1:18" s="64" customFormat="1" ht="23.25" x14ac:dyDescent="0.35">
      <c r="A4" s="337" t="s">
        <v>129</v>
      </c>
      <c r="B4" s="338"/>
      <c r="C4" s="338"/>
      <c r="D4" s="338"/>
      <c r="E4" s="338"/>
      <c r="F4" s="338"/>
      <c r="G4" s="338"/>
      <c r="H4" s="338"/>
      <c r="I4" s="338"/>
      <c r="J4" s="338"/>
      <c r="K4" s="338"/>
      <c r="L4" s="338"/>
      <c r="M4" s="339"/>
    </row>
    <row r="5" spans="1:18" s="64" customFormat="1" ht="18.75" x14ac:dyDescent="0.3">
      <c r="A5" s="340" t="s">
        <v>90</v>
      </c>
      <c r="B5" s="341"/>
      <c r="C5" s="341"/>
      <c r="D5" s="341"/>
      <c r="E5" s="341"/>
      <c r="F5" s="341"/>
      <c r="G5" s="341"/>
      <c r="H5" s="341"/>
      <c r="I5" s="341"/>
      <c r="J5" s="341"/>
      <c r="K5" s="341"/>
      <c r="L5" s="341"/>
      <c r="M5" s="342"/>
    </row>
    <row r="6" spans="1:18" s="64" customFormat="1" ht="19.5" thickBot="1" x14ac:dyDescent="0.35">
      <c r="A6" s="343" t="s">
        <v>24</v>
      </c>
      <c r="B6" s="344"/>
      <c r="C6" s="344"/>
      <c r="D6" s="344"/>
      <c r="E6" s="344"/>
      <c r="F6" s="344"/>
      <c r="G6" s="344"/>
      <c r="H6" s="344"/>
      <c r="I6" s="344"/>
      <c r="J6" s="344"/>
      <c r="K6" s="344"/>
      <c r="L6" s="344"/>
      <c r="M6" s="345"/>
    </row>
    <row r="7" spans="1:18" s="64" customFormat="1" ht="18.75" x14ac:dyDescent="0.3">
      <c r="A7" s="122"/>
      <c r="B7" s="123"/>
      <c r="C7" s="123"/>
      <c r="D7" s="123"/>
      <c r="E7" s="123"/>
      <c r="F7" s="123"/>
      <c r="G7" s="123"/>
      <c r="H7" s="123"/>
      <c r="I7" s="123"/>
      <c r="J7" s="123"/>
      <c r="K7" s="123"/>
      <c r="L7" s="123"/>
      <c r="M7" s="124"/>
    </row>
    <row r="8" spans="1:18" s="64" customFormat="1" ht="18.75" x14ac:dyDescent="0.3">
      <c r="A8" s="125" t="s">
        <v>92</v>
      </c>
      <c r="B8" s="126"/>
      <c r="C8" s="346" t="s">
        <v>3</v>
      </c>
      <c r="D8" s="346"/>
      <c r="E8" s="346"/>
      <c r="F8" s="346"/>
      <c r="G8" s="346"/>
      <c r="H8" s="346"/>
      <c r="I8" s="346"/>
      <c r="J8" s="346"/>
      <c r="K8" s="346"/>
      <c r="L8" s="126"/>
      <c r="M8" s="127"/>
    </row>
    <row r="9" spans="1:18" s="64" customFormat="1" ht="18.75" x14ac:dyDescent="0.3">
      <c r="A9" s="200"/>
      <c r="B9" s="126"/>
      <c r="C9" s="126"/>
      <c r="D9" s="126"/>
      <c r="E9" s="126"/>
      <c r="F9" s="126"/>
      <c r="G9" s="126"/>
      <c r="H9" s="126"/>
      <c r="I9" s="126"/>
      <c r="J9" s="126"/>
      <c r="K9" s="126"/>
      <c r="L9" s="126"/>
      <c r="M9" s="127"/>
    </row>
    <row r="10" spans="1:18" ht="15" customHeight="1" x14ac:dyDescent="0.2">
      <c r="A10" s="128"/>
      <c r="B10" s="129"/>
      <c r="C10" s="110"/>
      <c r="D10" s="110"/>
      <c r="E10" s="110"/>
      <c r="F10" s="129"/>
      <c r="G10" s="201"/>
      <c r="H10" s="129"/>
      <c r="I10" s="129"/>
      <c r="J10" s="129"/>
      <c r="K10" s="129"/>
      <c r="L10" s="129"/>
      <c r="M10" s="130"/>
    </row>
    <row r="11" spans="1:18" x14ac:dyDescent="0.2">
      <c r="A11" s="131"/>
      <c r="B11" s="347"/>
      <c r="C11" s="132" t="s">
        <v>93</v>
      </c>
      <c r="D11" s="132" t="s">
        <v>94</v>
      </c>
      <c r="E11" s="132" t="s">
        <v>95</v>
      </c>
      <c r="F11" s="347"/>
      <c r="G11" s="133" t="s">
        <v>130</v>
      </c>
      <c r="H11" s="347"/>
      <c r="I11" s="133" t="s">
        <v>97</v>
      </c>
      <c r="J11" s="347"/>
      <c r="K11" s="133" t="s">
        <v>131</v>
      </c>
      <c r="L11" s="347"/>
      <c r="M11" s="134" t="s">
        <v>132</v>
      </c>
    </row>
    <row r="12" spans="1:18" ht="51" x14ac:dyDescent="0.2">
      <c r="A12" s="135"/>
      <c r="B12" s="348"/>
      <c r="C12" s="328" t="s">
        <v>133</v>
      </c>
      <c r="D12" s="329"/>
      <c r="E12" s="330"/>
      <c r="F12" s="351"/>
      <c r="G12" s="136" t="s">
        <v>134</v>
      </c>
      <c r="H12" s="349"/>
      <c r="I12" s="136" t="s">
        <v>135</v>
      </c>
      <c r="J12" s="349"/>
      <c r="K12" s="137" t="s">
        <v>136</v>
      </c>
      <c r="L12" s="349"/>
      <c r="M12" s="138" t="s">
        <v>135</v>
      </c>
    </row>
    <row r="13" spans="1:18" x14ac:dyDescent="0.2">
      <c r="A13" s="139"/>
      <c r="B13" s="349"/>
      <c r="C13" s="140"/>
      <c r="D13" s="140"/>
      <c r="E13" s="140"/>
      <c r="F13" s="349"/>
      <c r="G13" s="141"/>
      <c r="H13" s="349"/>
      <c r="I13" s="142" t="s">
        <v>101</v>
      </c>
      <c r="J13" s="349"/>
      <c r="K13" s="142" t="s">
        <v>102</v>
      </c>
      <c r="L13" s="349"/>
      <c r="M13" s="142" t="s">
        <v>101</v>
      </c>
    </row>
    <row r="14" spans="1:18" x14ac:dyDescent="0.2">
      <c r="A14" s="139"/>
      <c r="B14" s="349"/>
      <c r="C14" s="143"/>
      <c r="D14" s="143"/>
      <c r="E14" s="143"/>
      <c r="F14" s="349"/>
      <c r="G14" s="142" t="s">
        <v>56</v>
      </c>
      <c r="H14" s="349"/>
      <c r="I14" s="144" t="s">
        <v>137</v>
      </c>
      <c r="J14" s="349"/>
      <c r="K14" s="144" t="s">
        <v>138</v>
      </c>
      <c r="L14" s="349"/>
      <c r="M14" s="145" t="s">
        <v>108</v>
      </c>
    </row>
    <row r="15" spans="1:18" x14ac:dyDescent="0.2">
      <c r="A15" s="139"/>
      <c r="B15" s="349"/>
      <c r="C15" s="144" t="s">
        <v>139</v>
      </c>
      <c r="D15" s="142" t="s">
        <v>54</v>
      </c>
      <c r="E15" s="142" t="s">
        <v>55</v>
      </c>
      <c r="F15" s="349"/>
      <c r="G15" s="144" t="s">
        <v>105</v>
      </c>
      <c r="H15" s="349"/>
      <c r="I15" s="144" t="s">
        <v>140</v>
      </c>
      <c r="J15" s="349"/>
      <c r="K15" s="144" t="s">
        <v>111</v>
      </c>
      <c r="L15" s="349"/>
      <c r="M15" s="145" t="s">
        <v>140</v>
      </c>
    </row>
    <row r="16" spans="1:18" ht="15" x14ac:dyDescent="0.25">
      <c r="A16" s="146"/>
      <c r="B16" s="349"/>
      <c r="C16" s="144" t="s">
        <v>104</v>
      </c>
      <c r="D16" s="144" t="s">
        <v>104</v>
      </c>
      <c r="E16" s="144" t="s">
        <v>104</v>
      </c>
      <c r="F16" s="349"/>
      <c r="G16" s="144" t="s">
        <v>141</v>
      </c>
      <c r="H16" s="349"/>
      <c r="I16" s="144" t="s">
        <v>142</v>
      </c>
      <c r="J16" s="349"/>
      <c r="K16" s="144" t="s">
        <v>143</v>
      </c>
      <c r="L16" s="349"/>
      <c r="M16" s="145" t="s">
        <v>144</v>
      </c>
    </row>
    <row r="17" spans="1:13" x14ac:dyDescent="0.2">
      <c r="A17" s="147" t="s">
        <v>102</v>
      </c>
      <c r="B17" s="349"/>
      <c r="C17" s="148"/>
      <c r="D17" s="148"/>
      <c r="E17" s="148"/>
      <c r="F17" s="349"/>
      <c r="G17" s="149"/>
      <c r="H17" s="349"/>
      <c r="I17" s="149"/>
      <c r="J17" s="349"/>
      <c r="K17" s="149"/>
      <c r="L17" s="349"/>
      <c r="M17" s="150"/>
    </row>
    <row r="18" spans="1:13" x14ac:dyDescent="0.2">
      <c r="A18" s="147"/>
      <c r="B18" s="349"/>
      <c r="C18" s="148"/>
      <c r="D18" s="148"/>
      <c r="E18" s="148"/>
      <c r="F18" s="349"/>
      <c r="G18" s="149"/>
      <c r="H18" s="349"/>
      <c r="I18" s="149"/>
      <c r="J18" s="349"/>
      <c r="K18" s="149"/>
      <c r="L18" s="349"/>
      <c r="M18" s="150"/>
    </row>
    <row r="19" spans="1:13" x14ac:dyDescent="0.2">
      <c r="A19" s="151" t="s">
        <v>145</v>
      </c>
      <c r="B19" s="349"/>
      <c r="C19" s="152">
        <v>6951845</v>
      </c>
      <c r="D19" s="152">
        <v>7064251</v>
      </c>
      <c r="E19" s="152">
        <v>7236765</v>
      </c>
      <c r="F19" s="349"/>
      <c r="G19" s="152">
        <v>7544659</v>
      </c>
      <c r="H19" s="349"/>
      <c r="I19" s="152">
        <f>'Detail of Revenue (DOR)'!M47</f>
        <v>7557807</v>
      </c>
      <c r="J19" s="349"/>
      <c r="K19" s="152">
        <f>M19-I19</f>
        <v>131833</v>
      </c>
      <c r="L19" s="349"/>
      <c r="M19" s="153">
        <f>'Detail of Revenue (DOR)'!Q47</f>
        <v>7689640</v>
      </c>
    </row>
    <row r="20" spans="1:13" x14ac:dyDescent="0.2">
      <c r="A20" s="154" t="s">
        <v>146</v>
      </c>
      <c r="B20" s="349"/>
      <c r="C20" s="155"/>
      <c r="D20" s="155"/>
      <c r="E20" s="155"/>
      <c r="F20" s="349"/>
      <c r="G20" s="155"/>
      <c r="H20" s="349"/>
      <c r="I20" s="155"/>
      <c r="J20" s="349"/>
      <c r="K20" s="155"/>
      <c r="L20" s="349"/>
      <c r="M20" s="156">
        <f t="shared" ref="M20:M30" si="0">I20+K20</f>
        <v>0</v>
      </c>
    </row>
    <row r="21" spans="1:13" x14ac:dyDescent="0.2">
      <c r="A21" s="154"/>
      <c r="B21" s="349"/>
      <c r="C21" s="155"/>
      <c r="D21" s="155"/>
      <c r="E21" s="155"/>
      <c r="F21" s="349"/>
      <c r="G21" s="155"/>
      <c r="H21" s="349"/>
      <c r="I21" s="155"/>
      <c r="J21" s="349"/>
      <c r="K21" s="155"/>
      <c r="L21" s="349"/>
      <c r="M21" s="156">
        <f t="shared" si="0"/>
        <v>0</v>
      </c>
    </row>
    <row r="22" spans="1:13" x14ac:dyDescent="0.2">
      <c r="A22" s="157" t="s">
        <v>147</v>
      </c>
      <c r="B22" s="349"/>
      <c r="C22" s="158"/>
      <c r="D22" s="158"/>
      <c r="E22" s="158"/>
      <c r="F22" s="349"/>
      <c r="G22" s="158"/>
      <c r="H22" s="349"/>
      <c r="I22" s="158"/>
      <c r="J22" s="349"/>
      <c r="K22" s="158"/>
      <c r="L22" s="349"/>
      <c r="M22" s="159"/>
    </row>
    <row r="23" spans="1:13" x14ac:dyDescent="0.2">
      <c r="A23" s="154" t="s">
        <v>148</v>
      </c>
      <c r="B23" s="349"/>
      <c r="C23" s="155">
        <v>1911836</v>
      </c>
      <c r="D23" s="155">
        <v>2323753</v>
      </c>
      <c r="E23" s="155">
        <v>3039421</v>
      </c>
      <c r="F23" s="349"/>
      <c r="G23" s="155">
        <f>775922+1594307</f>
        <v>2370229</v>
      </c>
      <c r="H23" s="349"/>
      <c r="I23" s="155">
        <v>3100209</v>
      </c>
      <c r="J23" s="349"/>
      <c r="K23" s="155"/>
      <c r="L23" s="349"/>
      <c r="M23" s="156">
        <f t="shared" si="0"/>
        <v>3100209</v>
      </c>
    </row>
    <row r="24" spans="1:13" x14ac:dyDescent="0.2">
      <c r="A24" s="154" t="s">
        <v>149</v>
      </c>
      <c r="B24" s="349"/>
      <c r="C24" s="155">
        <v>46333</v>
      </c>
      <c r="D24" s="155">
        <v>69678</v>
      </c>
      <c r="E24" s="155">
        <v>70048</v>
      </c>
      <c r="F24" s="349"/>
      <c r="G24" s="155">
        <v>71072</v>
      </c>
      <c r="H24" s="349"/>
      <c r="I24" s="155">
        <v>72493</v>
      </c>
      <c r="J24" s="349"/>
      <c r="K24" s="155"/>
      <c r="L24" s="349"/>
      <c r="M24" s="156">
        <f t="shared" si="0"/>
        <v>72493</v>
      </c>
    </row>
    <row r="25" spans="1:13" x14ac:dyDescent="0.2">
      <c r="A25" s="154" t="s">
        <v>150</v>
      </c>
      <c r="B25" s="349"/>
      <c r="C25" s="155">
        <v>42468</v>
      </c>
      <c r="D25" s="155">
        <v>46248</v>
      </c>
      <c r="E25" s="155">
        <v>45941</v>
      </c>
      <c r="F25" s="349"/>
      <c r="G25" s="155">
        <v>47173</v>
      </c>
      <c r="H25" s="349"/>
      <c r="I25" s="155">
        <v>48116</v>
      </c>
      <c r="J25" s="349"/>
      <c r="K25" s="155"/>
      <c r="L25" s="349"/>
      <c r="M25" s="156">
        <f t="shared" si="0"/>
        <v>48116</v>
      </c>
    </row>
    <row r="26" spans="1:13" x14ac:dyDescent="0.2">
      <c r="A26" s="157" t="s">
        <v>151</v>
      </c>
      <c r="B26" s="349"/>
      <c r="C26" s="158"/>
      <c r="D26" s="158"/>
      <c r="E26" s="158"/>
      <c r="F26" s="349"/>
      <c r="G26" s="206"/>
      <c r="H26" s="349"/>
      <c r="I26" s="206"/>
      <c r="J26" s="349"/>
      <c r="K26" s="158"/>
      <c r="L26" s="349"/>
      <c r="M26" s="159"/>
    </row>
    <row r="27" spans="1:13" x14ac:dyDescent="0.2">
      <c r="A27" s="160" t="s">
        <v>152</v>
      </c>
      <c r="B27" s="349"/>
      <c r="C27" s="155"/>
      <c r="D27" s="155"/>
      <c r="E27" s="155"/>
      <c r="F27" s="349"/>
      <c r="G27" s="155"/>
      <c r="H27" s="349"/>
      <c r="I27" s="161"/>
      <c r="J27" s="349"/>
      <c r="K27" s="161"/>
      <c r="L27" s="349"/>
      <c r="M27" s="156">
        <f t="shared" si="0"/>
        <v>0</v>
      </c>
    </row>
    <row r="28" spans="1:13" x14ac:dyDescent="0.2">
      <c r="A28" s="160" t="s">
        <v>153</v>
      </c>
      <c r="B28" s="349"/>
      <c r="C28" s="155"/>
      <c r="D28" s="155"/>
      <c r="E28" s="155"/>
      <c r="F28" s="349"/>
      <c r="G28" s="155"/>
      <c r="H28" s="349"/>
      <c r="I28" s="161"/>
      <c r="J28" s="349"/>
      <c r="K28" s="161"/>
      <c r="L28" s="349"/>
      <c r="M28" s="156">
        <f t="shared" si="0"/>
        <v>0</v>
      </c>
    </row>
    <row r="29" spans="1:13" x14ac:dyDescent="0.2">
      <c r="A29" s="162" t="s">
        <v>154</v>
      </c>
      <c r="B29" s="349"/>
      <c r="C29" s="163">
        <v>16932</v>
      </c>
      <c r="D29" s="155">
        <v>7816</v>
      </c>
      <c r="E29" s="163">
        <v>17473</v>
      </c>
      <c r="F29" s="349"/>
      <c r="G29" s="163">
        <v>207972</v>
      </c>
      <c r="H29" s="349"/>
      <c r="I29" s="164">
        <v>217822</v>
      </c>
      <c r="J29" s="349"/>
      <c r="K29" s="164"/>
      <c r="L29" s="349"/>
      <c r="M29" s="156">
        <f t="shared" si="0"/>
        <v>217822</v>
      </c>
    </row>
    <row r="30" spans="1:13" x14ac:dyDescent="0.2">
      <c r="A30" s="162"/>
      <c r="B30" s="349"/>
      <c r="C30" s="163"/>
      <c r="D30" s="163"/>
      <c r="E30" s="163"/>
      <c r="F30" s="349"/>
      <c r="G30" s="164"/>
      <c r="H30" s="349"/>
      <c r="I30" s="164"/>
      <c r="J30" s="349"/>
      <c r="K30" s="164"/>
      <c r="L30" s="349"/>
      <c r="M30" s="156">
        <f t="shared" si="0"/>
        <v>0</v>
      </c>
    </row>
    <row r="31" spans="1:13" s="167" customFormat="1" ht="15" x14ac:dyDescent="0.25">
      <c r="A31" s="165" t="s">
        <v>155</v>
      </c>
      <c r="B31" s="349"/>
      <c r="C31" s="166">
        <f>SUM(C19:C30)</f>
        <v>8969414</v>
      </c>
      <c r="D31" s="166">
        <f>SUM(D19:D30)</f>
        <v>9511746</v>
      </c>
      <c r="E31" s="166">
        <f>SUM(E19:E30)</f>
        <v>10409648</v>
      </c>
      <c r="F31" s="349"/>
      <c r="G31" s="166">
        <f>SUM(G19:G30)</f>
        <v>10241105</v>
      </c>
      <c r="H31" s="349"/>
      <c r="I31" s="166">
        <f>SUM(I19:I30)</f>
        <v>10996447</v>
      </c>
      <c r="J31" s="349"/>
      <c r="K31" s="166">
        <f>SUM(K19:K30)</f>
        <v>131833</v>
      </c>
      <c r="L31" s="349"/>
      <c r="M31" s="166">
        <f>SUM(M19:M30)</f>
        <v>11128280</v>
      </c>
    </row>
    <row r="32" spans="1:13" s="53" customFormat="1" x14ac:dyDescent="0.2">
      <c r="A32" s="168"/>
      <c r="B32" s="349"/>
      <c r="C32" s="169"/>
      <c r="D32" s="169"/>
      <c r="E32" s="170"/>
      <c r="F32" s="349"/>
      <c r="G32" s="170"/>
      <c r="H32" s="349"/>
      <c r="I32" s="170"/>
      <c r="J32" s="349"/>
      <c r="K32" s="170"/>
      <c r="L32" s="349"/>
      <c r="M32" s="171"/>
    </row>
    <row r="33" spans="1:15" s="53" customFormat="1" x14ac:dyDescent="0.2">
      <c r="A33" s="147" t="s">
        <v>156</v>
      </c>
      <c r="B33" s="349"/>
      <c r="C33" s="170"/>
      <c r="D33" s="170"/>
      <c r="E33" s="170"/>
      <c r="F33" s="349"/>
      <c r="G33" s="170"/>
      <c r="H33" s="349"/>
      <c r="I33" s="170"/>
      <c r="J33" s="349"/>
      <c r="K33" s="170"/>
      <c r="L33" s="349"/>
      <c r="M33" s="171"/>
    </row>
    <row r="34" spans="1:15" x14ac:dyDescent="0.2">
      <c r="A34" s="172"/>
      <c r="B34" s="349"/>
      <c r="C34" s="173"/>
      <c r="D34" s="173"/>
      <c r="E34" s="173"/>
      <c r="F34" s="349"/>
      <c r="G34" s="173"/>
      <c r="H34" s="349"/>
      <c r="I34" s="173"/>
      <c r="J34" s="349"/>
      <c r="K34" s="173"/>
      <c r="L34" s="349"/>
      <c r="M34" s="174"/>
    </row>
    <row r="35" spans="1:15" x14ac:dyDescent="0.2">
      <c r="A35" s="175" t="s">
        <v>157</v>
      </c>
      <c r="B35" s="349"/>
      <c r="C35" s="158"/>
      <c r="D35" s="158"/>
      <c r="E35" s="158"/>
      <c r="F35" s="349"/>
      <c r="G35" s="158"/>
      <c r="H35" s="349"/>
      <c r="I35" s="158"/>
      <c r="J35" s="349"/>
      <c r="K35" s="158"/>
      <c r="L35" s="349"/>
      <c r="M35" s="159"/>
    </row>
    <row r="36" spans="1:15" x14ac:dyDescent="0.2">
      <c r="A36" s="154" t="s">
        <v>158</v>
      </c>
      <c r="B36" s="349"/>
      <c r="C36" s="155">
        <v>4608779</v>
      </c>
      <c r="D36" s="155">
        <v>4733018</v>
      </c>
      <c r="E36" s="155">
        <v>5016567</v>
      </c>
      <c r="F36" s="349"/>
      <c r="G36" s="155">
        <f>5164058+194064+195000-10400</f>
        <v>5542722</v>
      </c>
      <c r="H36" s="349"/>
      <c r="I36" s="155">
        <f>5735469-317081</f>
        <v>5418388</v>
      </c>
      <c r="J36" s="349"/>
      <c r="K36" s="176">
        <v>100000</v>
      </c>
      <c r="L36" s="349"/>
      <c r="M36" s="204">
        <f>I36+K36</f>
        <v>5518388</v>
      </c>
    </row>
    <row r="37" spans="1:15" x14ac:dyDescent="0.2">
      <c r="A37" s="154" t="s">
        <v>159</v>
      </c>
      <c r="B37" s="349"/>
      <c r="C37" s="155">
        <v>6553</v>
      </c>
      <c r="D37" s="155">
        <v>8452</v>
      </c>
      <c r="E37" s="155">
        <v>20347</v>
      </c>
      <c r="F37" s="349"/>
      <c r="G37" s="155">
        <v>23894</v>
      </c>
      <c r="H37" s="349"/>
      <c r="I37" s="155"/>
      <c r="J37" s="349"/>
      <c r="K37" s="155"/>
      <c r="L37" s="349"/>
      <c r="M37" s="204">
        <f t="shared" ref="M37:M38" si="1">I37+K37</f>
        <v>0</v>
      </c>
    </row>
    <row r="38" spans="1:15" x14ac:dyDescent="0.2">
      <c r="A38" s="154" t="s">
        <v>160</v>
      </c>
      <c r="B38" s="349"/>
      <c r="C38" s="155">
        <v>1325914</v>
      </c>
      <c r="D38" s="155">
        <v>1373404</v>
      </c>
      <c r="E38" s="155">
        <v>1386368</v>
      </c>
      <c r="F38" s="349"/>
      <c r="G38" s="155">
        <f>7102339-G37-G36</f>
        <v>1535723</v>
      </c>
      <c r="H38" s="349"/>
      <c r="I38" s="155">
        <f>1720641-95124</f>
        <v>1625517</v>
      </c>
      <c r="J38" s="349"/>
      <c r="K38" s="155">
        <f>K36*0.3</f>
        <v>30000</v>
      </c>
      <c r="L38" s="349"/>
      <c r="M38" s="204">
        <f t="shared" si="1"/>
        <v>1655517</v>
      </c>
      <c r="O38" s="205"/>
    </row>
    <row r="39" spans="1:15" x14ac:dyDescent="0.2">
      <c r="A39" s="154" t="s">
        <v>161</v>
      </c>
      <c r="B39" s="349"/>
      <c r="C39" s="155"/>
      <c r="D39" s="155"/>
      <c r="E39" s="155"/>
      <c r="F39" s="349"/>
      <c r="G39" s="155"/>
      <c r="H39" s="349"/>
      <c r="I39" s="155" t="s">
        <v>24</v>
      </c>
      <c r="J39" s="349"/>
      <c r="K39" s="155"/>
      <c r="L39" s="349"/>
      <c r="M39" s="156" t="s">
        <v>24</v>
      </c>
      <c r="O39" s="177"/>
    </row>
    <row r="40" spans="1:15" x14ac:dyDescent="0.2">
      <c r="A40" s="157" t="s">
        <v>162</v>
      </c>
      <c r="B40" s="349"/>
      <c r="C40" s="158"/>
      <c r="D40" s="158"/>
      <c r="E40" s="158"/>
      <c r="F40" s="349"/>
      <c r="G40" s="158" t="s">
        <v>24</v>
      </c>
      <c r="H40" s="349"/>
      <c r="I40" s="158" t="s">
        <v>24</v>
      </c>
      <c r="J40" s="349"/>
      <c r="K40" s="158" t="s">
        <v>24</v>
      </c>
      <c r="L40" s="349"/>
      <c r="M40" s="159"/>
    </row>
    <row r="41" spans="1:15" x14ac:dyDescent="0.2">
      <c r="A41" s="154" t="s">
        <v>163</v>
      </c>
      <c r="B41" s="349"/>
      <c r="C41" s="155">
        <v>24445</v>
      </c>
      <c r="D41" s="155">
        <v>33281</v>
      </c>
      <c r="E41" s="155">
        <v>26847</v>
      </c>
      <c r="F41" s="349"/>
      <c r="G41" s="155">
        <v>34914</v>
      </c>
      <c r="H41" s="349"/>
      <c r="I41" s="155">
        <v>35612</v>
      </c>
      <c r="J41" s="349"/>
      <c r="K41" s="155"/>
      <c r="L41" s="349"/>
      <c r="M41" s="156">
        <f t="shared" ref="M41:M65" si="2">I41+K41</f>
        <v>35612</v>
      </c>
    </row>
    <row r="42" spans="1:15" x14ac:dyDescent="0.2">
      <c r="A42" s="154" t="s">
        <v>164</v>
      </c>
      <c r="B42" s="349"/>
      <c r="C42" s="155"/>
      <c r="D42" s="155"/>
      <c r="E42" s="155"/>
      <c r="F42" s="349"/>
      <c r="G42" s="155"/>
      <c r="H42" s="349"/>
      <c r="I42" s="155"/>
      <c r="J42" s="349"/>
      <c r="K42" s="155"/>
      <c r="L42" s="349"/>
      <c r="M42" s="156">
        <f t="shared" si="2"/>
        <v>0</v>
      </c>
    </row>
    <row r="43" spans="1:15" x14ac:dyDescent="0.2">
      <c r="A43" s="157" t="s">
        <v>165</v>
      </c>
      <c r="B43" s="349"/>
      <c r="C43" s="158"/>
      <c r="D43" s="158"/>
      <c r="E43" s="158"/>
      <c r="F43" s="349"/>
      <c r="G43" s="158"/>
      <c r="H43" s="349"/>
      <c r="I43" s="158" t="s">
        <v>24</v>
      </c>
      <c r="J43" s="349"/>
      <c r="K43" s="158"/>
      <c r="L43" s="349"/>
      <c r="M43" s="159"/>
    </row>
    <row r="44" spans="1:15" x14ac:dyDescent="0.2">
      <c r="A44" s="154" t="s">
        <v>166</v>
      </c>
      <c r="B44" s="349"/>
      <c r="C44" s="155"/>
      <c r="D44" s="155"/>
      <c r="E44" s="155"/>
      <c r="F44" s="349"/>
      <c r="G44" s="155"/>
      <c r="H44" s="349"/>
      <c r="I44" s="155"/>
      <c r="J44" s="349"/>
      <c r="K44" s="155"/>
      <c r="L44" s="349"/>
      <c r="M44" s="156">
        <f t="shared" si="2"/>
        <v>0</v>
      </c>
    </row>
    <row r="45" spans="1:15" x14ac:dyDescent="0.2">
      <c r="A45" s="154" t="s">
        <v>167</v>
      </c>
      <c r="B45" s="349"/>
      <c r="C45" s="155">
        <v>1176996</v>
      </c>
      <c r="D45" s="155">
        <v>1626323</v>
      </c>
      <c r="E45" s="155">
        <v>2140909</v>
      </c>
      <c r="F45" s="349"/>
      <c r="G45" s="155">
        <v>1900320</v>
      </c>
      <c r="H45" s="349"/>
      <c r="I45" s="155">
        <v>2307676</v>
      </c>
      <c r="J45" s="349"/>
      <c r="K45" s="155"/>
      <c r="L45" s="349"/>
      <c r="M45" s="156">
        <f t="shared" si="2"/>
        <v>2307676</v>
      </c>
    </row>
    <row r="46" spans="1:15" x14ac:dyDescent="0.2">
      <c r="A46" s="154" t="s">
        <v>168</v>
      </c>
      <c r="B46" s="349"/>
      <c r="C46" s="155">
        <v>103165</v>
      </c>
      <c r="D46" s="155">
        <v>71883</v>
      </c>
      <c r="E46" s="155">
        <v>85712</v>
      </c>
      <c r="F46" s="349"/>
      <c r="G46" s="155">
        <v>73322</v>
      </c>
      <c r="H46" s="349"/>
      <c r="I46" s="155">
        <v>104273</v>
      </c>
      <c r="J46" s="349"/>
      <c r="K46" s="155"/>
      <c r="L46" s="349"/>
      <c r="M46" s="156">
        <f t="shared" si="2"/>
        <v>104273</v>
      </c>
    </row>
    <row r="47" spans="1:15" x14ac:dyDescent="0.2">
      <c r="A47" s="154" t="s">
        <v>169</v>
      </c>
      <c r="B47" s="349"/>
      <c r="C47" s="155">
        <v>115519</v>
      </c>
      <c r="D47" s="155">
        <v>108169</v>
      </c>
      <c r="E47" s="155">
        <v>93308</v>
      </c>
      <c r="F47" s="349"/>
      <c r="G47" s="155">
        <v>123170</v>
      </c>
      <c r="H47" s="349"/>
      <c r="I47" s="155">
        <v>97973</v>
      </c>
      <c r="J47" s="349"/>
      <c r="K47" s="155"/>
      <c r="L47" s="349"/>
      <c r="M47" s="156">
        <f t="shared" si="2"/>
        <v>97973</v>
      </c>
    </row>
    <row r="48" spans="1:15" x14ac:dyDescent="0.2">
      <c r="A48" s="154" t="s">
        <v>170</v>
      </c>
      <c r="B48" s="349"/>
      <c r="C48" s="155">
        <v>14625</v>
      </c>
      <c r="D48" s="155">
        <v>5534</v>
      </c>
      <c r="E48" s="155">
        <v>9403</v>
      </c>
      <c r="F48" s="349"/>
      <c r="G48" s="155">
        <v>16000</v>
      </c>
      <c r="H48" s="349"/>
      <c r="I48" s="155">
        <v>10000</v>
      </c>
      <c r="J48" s="349"/>
      <c r="K48" s="155"/>
      <c r="L48" s="349"/>
      <c r="M48" s="156">
        <f t="shared" si="2"/>
        <v>10000</v>
      </c>
    </row>
    <row r="49" spans="1:13" x14ac:dyDescent="0.2">
      <c r="A49" s="154" t="s">
        <v>171</v>
      </c>
      <c r="B49" s="349"/>
      <c r="C49" s="155">
        <v>5976</v>
      </c>
      <c r="D49" s="155">
        <v>6006</v>
      </c>
      <c r="E49" s="155">
        <v>6006</v>
      </c>
      <c r="F49" s="349"/>
      <c r="G49" s="155">
        <v>7500</v>
      </c>
      <c r="H49" s="349"/>
      <c r="I49" s="155">
        <v>6006</v>
      </c>
      <c r="J49" s="349"/>
      <c r="K49" s="155"/>
      <c r="L49" s="349"/>
      <c r="M49" s="156">
        <f t="shared" si="2"/>
        <v>6006</v>
      </c>
    </row>
    <row r="50" spans="1:13" x14ac:dyDescent="0.2">
      <c r="A50" s="154" t="s">
        <v>172</v>
      </c>
      <c r="B50" s="349"/>
      <c r="C50" s="155">
        <v>281</v>
      </c>
      <c r="D50" s="155">
        <v>371</v>
      </c>
      <c r="E50" s="155">
        <v>621</v>
      </c>
      <c r="F50" s="349"/>
      <c r="G50" s="155">
        <v>3000</v>
      </c>
      <c r="H50" s="349"/>
      <c r="I50" s="155">
        <v>1000</v>
      </c>
      <c r="J50" s="349"/>
      <c r="K50" s="155"/>
      <c r="L50" s="349"/>
      <c r="M50" s="156">
        <f t="shared" si="2"/>
        <v>1000</v>
      </c>
    </row>
    <row r="51" spans="1:13" x14ac:dyDescent="0.2">
      <c r="A51" s="154" t="s">
        <v>173</v>
      </c>
      <c r="B51" s="349"/>
      <c r="C51" s="155">
        <v>11790</v>
      </c>
      <c r="D51" s="155">
        <v>3526</v>
      </c>
      <c r="E51" s="155">
        <v>4340</v>
      </c>
      <c r="F51" s="349"/>
      <c r="G51" s="155">
        <v>10000</v>
      </c>
      <c r="H51" s="349"/>
      <c r="I51" s="155">
        <v>4679</v>
      </c>
      <c r="J51" s="349"/>
      <c r="K51" s="155"/>
      <c r="L51" s="349"/>
      <c r="M51" s="156">
        <f t="shared" si="2"/>
        <v>4679</v>
      </c>
    </row>
    <row r="52" spans="1:13" x14ac:dyDescent="0.2">
      <c r="A52" s="154" t="s">
        <v>174</v>
      </c>
      <c r="B52" s="349"/>
      <c r="C52" s="155"/>
      <c r="D52" s="155"/>
      <c r="E52" s="155"/>
      <c r="F52" s="349"/>
      <c r="G52" s="155"/>
      <c r="H52" s="349"/>
      <c r="I52" s="155"/>
      <c r="J52" s="349"/>
      <c r="K52" s="155"/>
      <c r="L52" s="349"/>
      <c r="M52" s="156">
        <f t="shared" si="2"/>
        <v>0</v>
      </c>
    </row>
    <row r="53" spans="1:13" x14ac:dyDescent="0.2">
      <c r="A53" s="154" t="s">
        <v>175</v>
      </c>
      <c r="B53" s="349"/>
      <c r="C53" s="155">
        <v>303249</v>
      </c>
      <c r="D53" s="155">
        <v>302238</v>
      </c>
      <c r="E53" s="155">
        <v>361448</v>
      </c>
      <c r="F53" s="349"/>
      <c r="G53" s="155">
        <v>279580</v>
      </c>
      <c r="H53" s="349"/>
      <c r="I53" s="155">
        <v>376051</v>
      </c>
      <c r="J53" s="349"/>
      <c r="K53" s="155"/>
      <c r="L53" s="349"/>
      <c r="M53" s="156">
        <f t="shared" si="2"/>
        <v>376051</v>
      </c>
    </row>
    <row r="54" spans="1:13" x14ac:dyDescent="0.2">
      <c r="A54" s="154" t="s">
        <v>176</v>
      </c>
      <c r="B54" s="349"/>
      <c r="C54" s="155">
        <v>91951</v>
      </c>
      <c r="D54" s="155">
        <v>78074</v>
      </c>
      <c r="E54" s="155">
        <v>72890</v>
      </c>
      <c r="F54" s="349"/>
      <c r="G54" s="155">
        <v>46500</v>
      </c>
      <c r="H54" s="349"/>
      <c r="I54" s="155">
        <v>75059</v>
      </c>
      <c r="J54" s="349"/>
      <c r="K54" s="155"/>
      <c r="L54" s="349"/>
      <c r="M54" s="156">
        <f t="shared" si="2"/>
        <v>75059</v>
      </c>
    </row>
    <row r="55" spans="1:13" x14ac:dyDescent="0.2">
      <c r="A55" s="154" t="s">
        <v>177</v>
      </c>
      <c r="B55" s="349"/>
      <c r="C55" s="155">
        <v>49189</v>
      </c>
      <c r="D55" s="155">
        <v>49100</v>
      </c>
      <c r="E55" s="155">
        <v>52466</v>
      </c>
      <c r="F55" s="349"/>
      <c r="G55" s="155">
        <v>53798</v>
      </c>
      <c r="H55" s="349"/>
      <c r="I55" s="155">
        <v>54874</v>
      </c>
      <c r="J55" s="349"/>
      <c r="K55" s="155"/>
      <c r="L55" s="349"/>
      <c r="M55" s="156">
        <f t="shared" si="2"/>
        <v>54874</v>
      </c>
    </row>
    <row r="56" spans="1:13" x14ac:dyDescent="0.2">
      <c r="A56" s="154" t="s">
        <v>178</v>
      </c>
      <c r="B56" s="349"/>
      <c r="C56" s="155"/>
      <c r="D56" s="155"/>
      <c r="E56" s="155"/>
      <c r="F56" s="349"/>
      <c r="G56" s="155"/>
      <c r="H56" s="349"/>
      <c r="I56" s="155"/>
      <c r="J56" s="349"/>
      <c r="K56" s="155"/>
      <c r="L56" s="349"/>
      <c r="M56" s="156">
        <f t="shared" si="2"/>
        <v>0</v>
      </c>
    </row>
    <row r="57" spans="1:13" x14ac:dyDescent="0.2">
      <c r="A57" s="154" t="s">
        <v>179</v>
      </c>
      <c r="B57" s="349"/>
      <c r="C57" s="155">
        <f>4806+145424+591999</f>
        <v>742229</v>
      </c>
      <c r="D57" s="155">
        <f>14961+129093+669479</f>
        <v>813533</v>
      </c>
      <c r="E57" s="155">
        <f>8396+138728+665072</f>
        <v>812196</v>
      </c>
      <c r="F57" s="349"/>
      <c r="G57" s="155">
        <v>858977</v>
      </c>
      <c r="H57" s="349"/>
      <c r="I57" s="155">
        <f>651168+3679+232361</f>
        <v>887208</v>
      </c>
      <c r="J57" s="349"/>
      <c r="K57" s="155"/>
      <c r="L57" s="349"/>
      <c r="M57" s="156">
        <f t="shared" si="2"/>
        <v>887208</v>
      </c>
    </row>
    <row r="58" spans="1:13" x14ac:dyDescent="0.2">
      <c r="A58" s="154" t="s">
        <v>161</v>
      </c>
      <c r="B58" s="349"/>
      <c r="C58" s="155"/>
      <c r="D58" s="155"/>
      <c r="E58" s="155"/>
      <c r="F58" s="349"/>
      <c r="G58" s="155"/>
      <c r="H58" s="349"/>
      <c r="I58" s="155"/>
      <c r="J58" s="349"/>
      <c r="K58" s="155"/>
      <c r="L58" s="349"/>
      <c r="M58" s="156">
        <f t="shared" si="2"/>
        <v>0</v>
      </c>
    </row>
    <row r="59" spans="1:13" x14ac:dyDescent="0.2">
      <c r="A59" s="157" t="s">
        <v>180</v>
      </c>
      <c r="B59" s="349"/>
      <c r="C59" s="158"/>
      <c r="D59" s="158"/>
      <c r="E59" s="158"/>
      <c r="F59" s="349"/>
      <c r="G59" s="158"/>
      <c r="H59" s="349"/>
      <c r="I59" s="158"/>
      <c r="J59" s="349"/>
      <c r="K59" s="158"/>
      <c r="L59" s="349"/>
      <c r="M59" s="159"/>
    </row>
    <row r="60" spans="1:13" x14ac:dyDescent="0.2">
      <c r="A60" s="154" t="s">
        <v>181</v>
      </c>
      <c r="B60" s="349"/>
      <c r="C60" s="155"/>
      <c r="D60" s="155"/>
      <c r="E60" s="155"/>
      <c r="F60" s="349"/>
      <c r="G60" s="155"/>
      <c r="H60" s="349"/>
      <c r="I60" s="155"/>
      <c r="J60" s="349"/>
      <c r="K60" s="155"/>
      <c r="L60" s="349"/>
      <c r="M60" s="156">
        <f t="shared" si="2"/>
        <v>0</v>
      </c>
    </row>
    <row r="61" spans="1:13" x14ac:dyDescent="0.2">
      <c r="A61" s="154" t="s">
        <v>182</v>
      </c>
      <c r="B61" s="349"/>
      <c r="C61" s="155"/>
      <c r="D61" s="155"/>
      <c r="E61" s="155"/>
      <c r="F61" s="349"/>
      <c r="G61" s="155"/>
      <c r="H61" s="349"/>
      <c r="I61" s="155"/>
      <c r="J61" s="349"/>
      <c r="K61" s="155"/>
      <c r="L61" s="349"/>
      <c r="M61" s="156">
        <f t="shared" si="2"/>
        <v>0</v>
      </c>
    </row>
    <row r="62" spans="1:13" x14ac:dyDescent="0.2">
      <c r="A62" s="154" t="s">
        <v>183</v>
      </c>
      <c r="B62" s="349"/>
      <c r="C62" s="155"/>
      <c r="D62" s="155"/>
      <c r="E62" s="155"/>
      <c r="F62" s="349"/>
      <c r="G62" s="155"/>
      <c r="H62" s="349"/>
      <c r="I62" s="155"/>
      <c r="J62" s="349"/>
      <c r="K62" s="155"/>
      <c r="L62" s="349"/>
      <c r="M62" s="156">
        <f t="shared" si="2"/>
        <v>0</v>
      </c>
    </row>
    <row r="63" spans="1:13" x14ac:dyDescent="0.2">
      <c r="A63" s="154" t="s">
        <v>184</v>
      </c>
      <c r="B63" s="349"/>
      <c r="C63" s="155"/>
      <c r="D63" s="155"/>
      <c r="E63" s="155"/>
      <c r="F63" s="349"/>
      <c r="G63" s="155"/>
      <c r="H63" s="349"/>
      <c r="I63" s="155"/>
      <c r="J63" s="349"/>
      <c r="K63" s="155"/>
      <c r="L63" s="349"/>
      <c r="M63" s="156">
        <f t="shared" si="2"/>
        <v>0</v>
      </c>
    </row>
    <row r="64" spans="1:13" x14ac:dyDescent="0.2">
      <c r="A64" s="154" t="s">
        <v>185</v>
      </c>
      <c r="B64" s="349"/>
      <c r="C64" s="155">
        <v>-3284</v>
      </c>
      <c r="D64" s="155">
        <v>1438</v>
      </c>
      <c r="E64" s="155">
        <v>2090</v>
      </c>
      <c r="F64" s="349"/>
      <c r="G64" s="155"/>
      <c r="H64" s="349"/>
      <c r="I64" s="155"/>
      <c r="J64" s="349"/>
      <c r="K64" s="155"/>
      <c r="L64" s="349"/>
      <c r="M64" s="156">
        <f t="shared" si="2"/>
        <v>0</v>
      </c>
    </row>
    <row r="65" spans="1:13" x14ac:dyDescent="0.2">
      <c r="A65" s="154" t="s">
        <v>186</v>
      </c>
      <c r="B65" s="349"/>
      <c r="C65" s="155"/>
      <c r="D65" s="155"/>
      <c r="E65" s="155"/>
      <c r="F65" s="349"/>
      <c r="G65" s="155"/>
      <c r="H65" s="349"/>
      <c r="I65" s="155"/>
      <c r="J65" s="349"/>
      <c r="K65" s="155"/>
      <c r="L65" s="349"/>
      <c r="M65" s="156">
        <f t="shared" si="2"/>
        <v>0</v>
      </c>
    </row>
    <row r="66" spans="1:13" s="181" customFormat="1" ht="15" x14ac:dyDescent="0.25">
      <c r="A66" s="178" t="s">
        <v>36</v>
      </c>
      <c r="B66" s="349"/>
      <c r="C66" s="179">
        <f>SUM(C35:C65)</f>
        <v>8577377</v>
      </c>
      <c r="D66" s="179">
        <f>SUM(D35:D65)</f>
        <v>9214350</v>
      </c>
      <c r="E66" s="179">
        <f>SUM(E35:E65)</f>
        <v>10091518</v>
      </c>
      <c r="F66" s="349"/>
      <c r="G66" s="179">
        <f>SUM(G35:G65)</f>
        <v>10509420</v>
      </c>
      <c r="H66" s="349"/>
      <c r="I66" s="179">
        <f>SUM(I35:I65)</f>
        <v>11004316</v>
      </c>
      <c r="J66" s="349"/>
      <c r="K66" s="179">
        <f>SUM(K35:K65)</f>
        <v>130000</v>
      </c>
      <c r="L66" s="349"/>
      <c r="M66" s="180">
        <f>SUM(M35:M65)</f>
        <v>11134316</v>
      </c>
    </row>
    <row r="67" spans="1:13" s="181" customFormat="1" ht="15" x14ac:dyDescent="0.25">
      <c r="A67" s="182" t="s">
        <v>187</v>
      </c>
      <c r="B67" s="349"/>
      <c r="C67" s="183">
        <v>-326893</v>
      </c>
      <c r="D67" s="183">
        <v>-331722</v>
      </c>
      <c r="E67" s="183">
        <f>-318130-23085</f>
        <v>-341215</v>
      </c>
      <c r="F67" s="349"/>
      <c r="G67" s="202">
        <v>-305135</v>
      </c>
      <c r="H67" s="349"/>
      <c r="I67" s="183">
        <v>-299666</v>
      </c>
      <c r="J67" s="349"/>
      <c r="K67" s="183">
        <v>0</v>
      </c>
      <c r="L67" s="349"/>
      <c r="M67" s="184">
        <v>-299666</v>
      </c>
    </row>
    <row r="68" spans="1:13" s="181" customFormat="1" ht="15" x14ac:dyDescent="0.25">
      <c r="A68" s="178" t="s">
        <v>188</v>
      </c>
      <c r="B68" s="349"/>
      <c r="C68" s="179">
        <f>+C31-C66+C67</f>
        <v>65144</v>
      </c>
      <c r="D68" s="179">
        <f>+D31-D66+D67</f>
        <v>-34326</v>
      </c>
      <c r="E68" s="179">
        <f>+E31-E66+E67</f>
        <v>-23085</v>
      </c>
      <c r="F68" s="349"/>
      <c r="G68" s="202">
        <f>+G31-G66+G67</f>
        <v>-573450</v>
      </c>
      <c r="H68" s="349"/>
      <c r="I68" s="202">
        <f>+I31-I66+I67</f>
        <v>-307535</v>
      </c>
      <c r="J68" s="349"/>
      <c r="K68" s="179">
        <v>0</v>
      </c>
      <c r="L68" s="349"/>
      <c r="M68" s="203">
        <f>+M31-M66+M67</f>
        <v>-305702</v>
      </c>
    </row>
    <row r="69" spans="1:13" s="181" customFormat="1" ht="15" x14ac:dyDescent="0.25">
      <c r="A69" s="178" t="s">
        <v>189</v>
      </c>
      <c r="B69" s="350"/>
      <c r="C69" s="202">
        <v>3406623</v>
      </c>
      <c r="D69" s="202">
        <v>1182156</v>
      </c>
      <c r="E69" s="202">
        <v>702223</v>
      </c>
      <c r="F69" s="350"/>
      <c r="G69" s="207">
        <f>E69+G68</f>
        <v>128773</v>
      </c>
      <c r="H69" s="350"/>
      <c r="I69" s="207">
        <f>G69+I68</f>
        <v>-178762</v>
      </c>
      <c r="J69" s="350"/>
      <c r="K69" s="185"/>
      <c r="L69" s="350"/>
      <c r="M69" s="180">
        <f>G69+M68</f>
        <v>-176929</v>
      </c>
    </row>
    <row r="70" spans="1:13" x14ac:dyDescent="0.2">
      <c r="A70" s="331"/>
      <c r="B70" s="332"/>
      <c r="C70" s="332"/>
      <c r="D70" s="332"/>
      <c r="E70" s="332"/>
      <c r="F70" s="332"/>
      <c r="G70" s="332"/>
      <c r="H70" s="332"/>
      <c r="I70" s="332"/>
      <c r="J70" s="332"/>
      <c r="K70" s="332"/>
      <c r="L70" s="332"/>
      <c r="M70" s="333"/>
    </row>
    <row r="71" spans="1:13" ht="13.5" thickBot="1" x14ac:dyDescent="0.25">
      <c r="A71" s="186" t="s">
        <v>37</v>
      </c>
      <c r="B71" s="187"/>
      <c r="C71" s="188">
        <f>+C66/C31</f>
        <v>0.95629179342151005</v>
      </c>
      <c r="D71" s="188">
        <f>+D66/D31</f>
        <v>0.9687338160627923</v>
      </c>
      <c r="E71" s="188">
        <f>+E66/E31</f>
        <v>0.96943892819430588</v>
      </c>
      <c r="F71" s="189"/>
      <c r="G71" s="188">
        <f>+G66/G31</f>
        <v>1.0261998094932139</v>
      </c>
      <c r="H71" s="189"/>
      <c r="I71" s="188">
        <f>+I66/I31</f>
        <v>1.0007155947734754</v>
      </c>
      <c r="J71" s="189"/>
      <c r="K71" s="188">
        <f>+K66/K31</f>
        <v>0.98609604575485654</v>
      </c>
      <c r="L71" s="189"/>
      <c r="M71" s="190">
        <f>+M66/M31</f>
        <v>1.0005424018806142</v>
      </c>
    </row>
    <row r="72" spans="1:13" x14ac:dyDescent="0.2">
      <c r="A72" s="191"/>
      <c r="B72" s="192"/>
      <c r="C72" s="192"/>
      <c r="D72" s="192"/>
      <c r="E72" s="192"/>
      <c r="F72" s="192"/>
      <c r="G72" s="192"/>
      <c r="H72" s="192"/>
      <c r="I72" s="192"/>
      <c r="J72" s="192"/>
      <c r="K72" s="192"/>
      <c r="L72" s="192"/>
      <c r="M72" s="193"/>
    </row>
    <row r="73" spans="1:13" ht="14.45" customHeight="1" x14ac:dyDescent="0.2">
      <c r="A73" s="194" t="s">
        <v>126</v>
      </c>
      <c r="B73" s="121"/>
      <c r="C73" s="121"/>
      <c r="D73" s="121"/>
      <c r="E73" s="121"/>
      <c r="F73" s="121"/>
      <c r="G73" s="121"/>
      <c r="H73" s="121"/>
      <c r="I73" s="121"/>
      <c r="J73" s="121"/>
      <c r="K73" s="121"/>
      <c r="L73" s="121"/>
      <c r="M73" s="195"/>
    </row>
    <row r="74" spans="1:13" x14ac:dyDescent="0.2">
      <c r="A74" s="196" t="s">
        <v>190</v>
      </c>
      <c r="B74" s="121"/>
      <c r="C74" s="121"/>
      <c r="D74" s="121"/>
      <c r="E74" s="121"/>
      <c r="F74" s="121"/>
      <c r="G74" s="121"/>
      <c r="H74" s="121"/>
      <c r="I74" s="121"/>
      <c r="J74" s="121"/>
      <c r="K74" s="121"/>
      <c r="L74" s="121"/>
      <c r="M74" s="195"/>
    </row>
    <row r="75" spans="1:13" x14ac:dyDescent="0.2">
      <c r="A75" s="196" t="s">
        <v>191</v>
      </c>
      <c r="B75" s="121"/>
      <c r="C75" s="121"/>
      <c r="D75" s="121"/>
      <c r="E75" s="121"/>
      <c r="F75" s="121"/>
      <c r="G75" s="121"/>
      <c r="H75" s="121"/>
      <c r="I75" s="121"/>
      <c r="J75" s="121"/>
      <c r="K75" s="121"/>
      <c r="L75" s="121"/>
      <c r="M75" s="195"/>
    </row>
    <row r="76" spans="1:13" x14ac:dyDescent="0.2">
      <c r="A76" s="196" t="s">
        <v>192</v>
      </c>
      <c r="B76" s="121"/>
      <c r="C76" s="121"/>
      <c r="D76" s="121"/>
      <c r="E76" s="121"/>
      <c r="F76" s="121"/>
      <c r="G76" s="121"/>
      <c r="H76" s="121"/>
      <c r="I76" s="121"/>
      <c r="J76" s="121"/>
      <c r="K76" s="121"/>
      <c r="L76" s="121"/>
      <c r="M76" s="195"/>
    </row>
    <row r="77" spans="1:13" x14ac:dyDescent="0.2">
      <c r="A77" s="196" t="s">
        <v>193</v>
      </c>
      <c r="B77" s="121"/>
      <c r="C77" s="121"/>
      <c r="D77" s="121"/>
      <c r="E77" s="121"/>
      <c r="F77" s="121"/>
      <c r="G77" s="121"/>
      <c r="H77" s="121"/>
      <c r="I77" s="121"/>
      <c r="J77" s="121"/>
      <c r="K77" s="121"/>
      <c r="L77" s="121"/>
      <c r="M77" s="195"/>
    </row>
    <row r="78" spans="1:13" ht="13.5" thickBot="1" x14ac:dyDescent="0.25">
      <c r="A78" s="197" t="s">
        <v>194</v>
      </c>
      <c r="B78" s="198"/>
      <c r="C78" s="198"/>
      <c r="D78" s="198"/>
      <c r="E78" s="198"/>
      <c r="F78" s="198"/>
      <c r="G78" s="198"/>
      <c r="H78" s="198"/>
      <c r="I78" s="198"/>
      <c r="J78" s="198"/>
      <c r="K78" s="198"/>
      <c r="L78" s="198"/>
      <c r="M78" s="199"/>
    </row>
    <row r="79" spans="1:13" x14ac:dyDescent="0.2">
      <c r="A79" s="53"/>
      <c r="B79" s="53"/>
      <c r="C79" s="53"/>
      <c r="D79" s="53"/>
      <c r="E79" s="53"/>
      <c r="F79" s="53"/>
      <c r="G79" s="53"/>
      <c r="H79" s="53"/>
      <c r="I79" s="53"/>
      <c r="J79" s="53"/>
      <c r="K79" s="53"/>
      <c r="L79" s="53"/>
      <c r="M79" s="53"/>
    </row>
    <row r="80" spans="1:13" x14ac:dyDescent="0.2">
      <c r="A80" s="53"/>
      <c r="B80" s="53"/>
      <c r="C80" s="53"/>
      <c r="D80" s="53"/>
      <c r="E80" s="53"/>
      <c r="F80" s="53"/>
      <c r="G80" s="53"/>
      <c r="H80" s="53"/>
      <c r="I80" s="53"/>
      <c r="J80" s="53"/>
      <c r="K80" s="53"/>
      <c r="L80" s="53"/>
      <c r="M80" s="53"/>
    </row>
    <row r="81" spans="1:13" x14ac:dyDescent="0.2">
      <c r="A81" s="53"/>
      <c r="B81" s="53"/>
      <c r="C81" s="53"/>
      <c r="D81" s="53"/>
      <c r="E81" s="53"/>
      <c r="F81" s="53"/>
      <c r="G81" s="53"/>
      <c r="H81" s="53"/>
      <c r="I81" s="53"/>
      <c r="J81" s="53"/>
      <c r="K81" s="53"/>
      <c r="L81" s="53"/>
      <c r="M81" s="53"/>
    </row>
    <row r="82" spans="1:13" x14ac:dyDescent="0.2">
      <c r="A82" s="53"/>
      <c r="B82" s="53"/>
      <c r="C82" s="53"/>
      <c r="D82" s="53"/>
      <c r="E82" s="53"/>
      <c r="F82" s="53"/>
      <c r="G82" s="53"/>
      <c r="H82" s="53"/>
      <c r="I82" s="53"/>
      <c r="J82" s="53"/>
      <c r="K82" s="53"/>
      <c r="L82" s="53"/>
      <c r="M82" s="53"/>
    </row>
    <row r="83" spans="1:13" x14ac:dyDescent="0.2">
      <c r="A83" s="53"/>
      <c r="B83" s="53"/>
      <c r="C83" s="53"/>
      <c r="D83" s="53"/>
      <c r="E83" s="53"/>
      <c r="F83" s="53"/>
      <c r="G83" s="53"/>
      <c r="H83" s="53"/>
      <c r="I83" s="53"/>
      <c r="J83" s="53"/>
      <c r="K83" s="53"/>
      <c r="L83" s="53"/>
      <c r="M83" s="53"/>
    </row>
  </sheetData>
  <mergeCells count="12">
    <mergeCell ref="C12:E12"/>
    <mergeCell ref="A70:M70"/>
    <mergeCell ref="A3:M3"/>
    <mergeCell ref="A4:M4"/>
    <mergeCell ref="A5:M5"/>
    <mergeCell ref="A6:M6"/>
    <mergeCell ref="C8:K8"/>
    <mergeCell ref="B11:B69"/>
    <mergeCell ref="F11:F69"/>
    <mergeCell ref="H11:H69"/>
    <mergeCell ref="J11:J69"/>
    <mergeCell ref="L11:L69"/>
  </mergeCells>
  <printOptions horizontalCentered="1"/>
  <pageMargins left="0.1" right="0.1" top="0.25" bottom="0.25" header="0.3" footer="0.3"/>
  <pageSetup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topLeftCell="A22" zoomScale="90" zoomScaleNormal="90" workbookViewId="0">
      <selection activeCell="T45" sqref="T45"/>
    </sheetView>
  </sheetViews>
  <sheetFormatPr defaultRowHeight="12.75" x14ac:dyDescent="0.2"/>
  <cols>
    <col min="1" max="1" width="21.7109375" style="52" customWidth="1"/>
    <col min="2" max="2" width="2.28515625" style="52" customWidth="1"/>
    <col min="3" max="3" width="9.28515625" style="52" customWidth="1"/>
    <col min="4" max="4" width="2.28515625" style="52" customWidth="1"/>
    <col min="5" max="5" width="9.5703125" style="52" customWidth="1"/>
    <col min="6" max="6" width="2.28515625" style="52" customWidth="1"/>
    <col min="7" max="7" width="9.7109375" style="52" customWidth="1"/>
    <col min="8" max="8" width="2.28515625" style="52" customWidth="1"/>
    <col min="9" max="9" width="14.42578125" style="52" customWidth="1"/>
    <col min="10" max="10" width="2.28515625" style="52" customWidth="1"/>
    <col min="11" max="11" width="14.42578125" style="52" customWidth="1"/>
    <col min="12" max="12" width="2.28515625" style="52" customWidth="1"/>
    <col min="13" max="13" width="17.5703125" style="52" customWidth="1"/>
    <col min="14" max="14" width="2.28515625" style="52" customWidth="1"/>
    <col min="15" max="15" width="11.42578125" style="52" customWidth="1"/>
    <col min="16" max="16" width="2.28515625" style="52" customWidth="1"/>
    <col min="17" max="17" width="18.140625" style="52" customWidth="1"/>
    <col min="18" max="20" width="9.140625" style="52"/>
    <col min="21" max="21" width="11" style="52" bestFit="1" customWidth="1"/>
    <col min="22" max="22" width="9.140625" style="52"/>
    <col min="23" max="23" width="10" style="52" bestFit="1" customWidth="1"/>
    <col min="24" max="238" width="9.140625" style="52"/>
    <col min="239" max="239" width="15.42578125" style="52" customWidth="1"/>
    <col min="240" max="240" width="3" style="52" customWidth="1"/>
    <col min="241" max="241" width="9.28515625" style="52" customWidth="1"/>
    <col min="242" max="242" width="3" style="52" customWidth="1"/>
    <col min="243" max="243" width="9.5703125" style="52" customWidth="1"/>
    <col min="244" max="244" width="3" style="52" customWidth="1"/>
    <col min="245" max="245" width="9.7109375" style="52" customWidth="1"/>
    <col min="246" max="246" width="3.85546875" style="52" customWidth="1"/>
    <col min="247" max="247" width="14.42578125" style="52" customWidth="1"/>
    <col min="248" max="248" width="4.140625" style="52" customWidth="1"/>
    <col min="249" max="249" width="14.42578125" style="52" customWidth="1"/>
    <col min="250" max="250" width="3.140625" style="52" customWidth="1"/>
    <col min="251" max="251" width="17.5703125" style="52" customWidth="1"/>
    <col min="252" max="252" width="4" style="52" customWidth="1"/>
    <col min="253" max="253" width="11.42578125" style="52" customWidth="1"/>
    <col min="254" max="254" width="3.28515625" style="52" customWidth="1"/>
    <col min="255" max="255" width="16.85546875" style="52" customWidth="1"/>
    <col min="256" max="494" width="9.140625" style="52"/>
    <col min="495" max="495" width="15.42578125" style="52" customWidth="1"/>
    <col min="496" max="496" width="3" style="52" customWidth="1"/>
    <col min="497" max="497" width="9.28515625" style="52" customWidth="1"/>
    <col min="498" max="498" width="3" style="52" customWidth="1"/>
    <col min="499" max="499" width="9.5703125" style="52" customWidth="1"/>
    <col min="500" max="500" width="3" style="52" customWidth="1"/>
    <col min="501" max="501" width="9.7109375" style="52" customWidth="1"/>
    <col min="502" max="502" width="3.85546875" style="52" customWidth="1"/>
    <col min="503" max="503" width="14.42578125" style="52" customWidth="1"/>
    <col min="504" max="504" width="4.140625" style="52" customWidth="1"/>
    <col min="505" max="505" width="14.42578125" style="52" customWidth="1"/>
    <col min="506" max="506" width="3.140625" style="52" customWidth="1"/>
    <col min="507" max="507" width="17.5703125" style="52" customWidth="1"/>
    <col min="508" max="508" width="4" style="52" customWidth="1"/>
    <col min="509" max="509" width="11.42578125" style="52" customWidth="1"/>
    <col min="510" max="510" width="3.28515625" style="52" customWidth="1"/>
    <col min="511" max="511" width="16.85546875" style="52" customWidth="1"/>
    <col min="512" max="750" width="9.140625" style="52"/>
    <col min="751" max="751" width="15.42578125" style="52" customWidth="1"/>
    <col min="752" max="752" width="3" style="52" customWidth="1"/>
    <col min="753" max="753" width="9.28515625" style="52" customWidth="1"/>
    <col min="754" max="754" width="3" style="52" customWidth="1"/>
    <col min="755" max="755" width="9.5703125" style="52" customWidth="1"/>
    <col min="756" max="756" width="3" style="52" customWidth="1"/>
    <col min="757" max="757" width="9.7109375" style="52" customWidth="1"/>
    <col min="758" max="758" width="3.85546875" style="52" customWidth="1"/>
    <col min="759" max="759" width="14.42578125" style="52" customWidth="1"/>
    <col min="760" max="760" width="4.140625" style="52" customWidth="1"/>
    <col min="761" max="761" width="14.42578125" style="52" customWidth="1"/>
    <col min="762" max="762" width="3.140625" style="52" customWidth="1"/>
    <col min="763" max="763" width="17.5703125" style="52" customWidth="1"/>
    <col min="764" max="764" width="4" style="52" customWidth="1"/>
    <col min="765" max="765" width="11.42578125" style="52" customWidth="1"/>
    <col min="766" max="766" width="3.28515625" style="52" customWidth="1"/>
    <col min="767" max="767" width="16.85546875" style="52" customWidth="1"/>
    <col min="768" max="1006" width="9.140625" style="52"/>
    <col min="1007" max="1007" width="15.42578125" style="52" customWidth="1"/>
    <col min="1008" max="1008" width="3" style="52" customWidth="1"/>
    <col min="1009" max="1009" width="9.28515625" style="52" customWidth="1"/>
    <col min="1010" max="1010" width="3" style="52" customWidth="1"/>
    <col min="1011" max="1011" width="9.5703125" style="52" customWidth="1"/>
    <col min="1012" max="1012" width="3" style="52" customWidth="1"/>
    <col min="1013" max="1013" width="9.7109375" style="52" customWidth="1"/>
    <col min="1014" max="1014" width="3.85546875" style="52" customWidth="1"/>
    <col min="1015" max="1015" width="14.42578125" style="52" customWidth="1"/>
    <col min="1016" max="1016" width="4.140625" style="52" customWidth="1"/>
    <col min="1017" max="1017" width="14.42578125" style="52" customWidth="1"/>
    <col min="1018" max="1018" width="3.140625" style="52" customWidth="1"/>
    <col min="1019" max="1019" width="17.5703125" style="52" customWidth="1"/>
    <col min="1020" max="1020" width="4" style="52" customWidth="1"/>
    <col min="1021" max="1021" width="11.42578125" style="52" customWidth="1"/>
    <col min="1022" max="1022" width="3.28515625" style="52" customWidth="1"/>
    <col min="1023" max="1023" width="16.85546875" style="52" customWidth="1"/>
    <col min="1024" max="1262" width="9.140625" style="52"/>
    <col min="1263" max="1263" width="15.42578125" style="52" customWidth="1"/>
    <col min="1264" max="1264" width="3" style="52" customWidth="1"/>
    <col min="1265" max="1265" width="9.28515625" style="52" customWidth="1"/>
    <col min="1266" max="1266" width="3" style="52" customWidth="1"/>
    <col min="1267" max="1267" width="9.5703125" style="52" customWidth="1"/>
    <col min="1268" max="1268" width="3" style="52" customWidth="1"/>
    <col min="1269" max="1269" width="9.7109375" style="52" customWidth="1"/>
    <col min="1270" max="1270" width="3.85546875" style="52" customWidth="1"/>
    <col min="1271" max="1271" width="14.42578125" style="52" customWidth="1"/>
    <col min="1272" max="1272" width="4.140625" style="52" customWidth="1"/>
    <col min="1273" max="1273" width="14.42578125" style="52" customWidth="1"/>
    <col min="1274" max="1274" width="3.140625" style="52" customWidth="1"/>
    <col min="1275" max="1275" width="17.5703125" style="52" customWidth="1"/>
    <col min="1276" max="1276" width="4" style="52" customWidth="1"/>
    <col min="1277" max="1277" width="11.42578125" style="52" customWidth="1"/>
    <col min="1278" max="1278" width="3.28515625" style="52" customWidth="1"/>
    <col min="1279" max="1279" width="16.85546875" style="52" customWidth="1"/>
    <col min="1280" max="1518" width="9.140625" style="52"/>
    <col min="1519" max="1519" width="15.42578125" style="52" customWidth="1"/>
    <col min="1520" max="1520" width="3" style="52" customWidth="1"/>
    <col min="1521" max="1521" width="9.28515625" style="52" customWidth="1"/>
    <col min="1522" max="1522" width="3" style="52" customWidth="1"/>
    <col min="1523" max="1523" width="9.5703125" style="52" customWidth="1"/>
    <col min="1524" max="1524" width="3" style="52" customWidth="1"/>
    <col min="1525" max="1525" width="9.7109375" style="52" customWidth="1"/>
    <col min="1526" max="1526" width="3.85546875" style="52" customWidth="1"/>
    <col min="1527" max="1527" width="14.42578125" style="52" customWidth="1"/>
    <col min="1528" max="1528" width="4.140625" style="52" customWidth="1"/>
    <col min="1529" max="1529" width="14.42578125" style="52" customWidth="1"/>
    <col min="1530" max="1530" width="3.140625" style="52" customWidth="1"/>
    <col min="1531" max="1531" width="17.5703125" style="52" customWidth="1"/>
    <col min="1532" max="1532" width="4" style="52" customWidth="1"/>
    <col min="1533" max="1533" width="11.42578125" style="52" customWidth="1"/>
    <col min="1534" max="1534" width="3.28515625" style="52" customWidth="1"/>
    <col min="1535" max="1535" width="16.85546875" style="52" customWidth="1"/>
    <col min="1536" max="1774" width="9.140625" style="52"/>
    <col min="1775" max="1775" width="15.42578125" style="52" customWidth="1"/>
    <col min="1776" max="1776" width="3" style="52" customWidth="1"/>
    <col min="1777" max="1777" width="9.28515625" style="52" customWidth="1"/>
    <col min="1778" max="1778" width="3" style="52" customWidth="1"/>
    <col min="1779" max="1779" width="9.5703125" style="52" customWidth="1"/>
    <col min="1780" max="1780" width="3" style="52" customWidth="1"/>
    <col min="1781" max="1781" width="9.7109375" style="52" customWidth="1"/>
    <col min="1782" max="1782" width="3.85546875" style="52" customWidth="1"/>
    <col min="1783" max="1783" width="14.42578125" style="52" customWidth="1"/>
    <col min="1784" max="1784" width="4.140625" style="52" customWidth="1"/>
    <col min="1785" max="1785" width="14.42578125" style="52" customWidth="1"/>
    <col min="1786" max="1786" width="3.140625" style="52" customWidth="1"/>
    <col min="1787" max="1787" width="17.5703125" style="52" customWidth="1"/>
    <col min="1788" max="1788" width="4" style="52" customWidth="1"/>
    <col min="1789" max="1789" width="11.42578125" style="52" customWidth="1"/>
    <col min="1790" max="1790" width="3.28515625" style="52" customWidth="1"/>
    <col min="1791" max="1791" width="16.85546875" style="52" customWidth="1"/>
    <col min="1792" max="2030" width="9.140625" style="52"/>
    <col min="2031" max="2031" width="15.42578125" style="52" customWidth="1"/>
    <col min="2032" max="2032" width="3" style="52" customWidth="1"/>
    <col min="2033" max="2033" width="9.28515625" style="52" customWidth="1"/>
    <col min="2034" max="2034" width="3" style="52" customWidth="1"/>
    <col min="2035" max="2035" width="9.5703125" style="52" customWidth="1"/>
    <col min="2036" max="2036" width="3" style="52" customWidth="1"/>
    <col min="2037" max="2037" width="9.7109375" style="52" customWidth="1"/>
    <col min="2038" max="2038" width="3.85546875" style="52" customWidth="1"/>
    <col min="2039" max="2039" width="14.42578125" style="52" customWidth="1"/>
    <col min="2040" max="2040" width="4.140625" style="52" customWidth="1"/>
    <col min="2041" max="2041" width="14.42578125" style="52" customWidth="1"/>
    <col min="2042" max="2042" width="3.140625" style="52" customWidth="1"/>
    <col min="2043" max="2043" width="17.5703125" style="52" customWidth="1"/>
    <col min="2044" max="2044" width="4" style="52" customWidth="1"/>
    <col min="2045" max="2045" width="11.42578125" style="52" customWidth="1"/>
    <col min="2046" max="2046" width="3.28515625" style="52" customWidth="1"/>
    <col min="2047" max="2047" width="16.85546875" style="52" customWidth="1"/>
    <col min="2048" max="2286" width="9.140625" style="52"/>
    <col min="2287" max="2287" width="15.42578125" style="52" customWidth="1"/>
    <col min="2288" max="2288" width="3" style="52" customWidth="1"/>
    <col min="2289" max="2289" width="9.28515625" style="52" customWidth="1"/>
    <col min="2290" max="2290" width="3" style="52" customWidth="1"/>
    <col min="2291" max="2291" width="9.5703125" style="52" customWidth="1"/>
    <col min="2292" max="2292" width="3" style="52" customWidth="1"/>
    <col min="2293" max="2293" width="9.7109375" style="52" customWidth="1"/>
    <col min="2294" max="2294" width="3.85546875" style="52" customWidth="1"/>
    <col min="2295" max="2295" width="14.42578125" style="52" customWidth="1"/>
    <col min="2296" max="2296" width="4.140625" style="52" customWidth="1"/>
    <col min="2297" max="2297" width="14.42578125" style="52" customWidth="1"/>
    <col min="2298" max="2298" width="3.140625" style="52" customWidth="1"/>
    <col min="2299" max="2299" width="17.5703125" style="52" customWidth="1"/>
    <col min="2300" max="2300" width="4" style="52" customWidth="1"/>
    <col min="2301" max="2301" width="11.42578125" style="52" customWidth="1"/>
    <col min="2302" max="2302" width="3.28515625" style="52" customWidth="1"/>
    <col min="2303" max="2303" width="16.85546875" style="52" customWidth="1"/>
    <col min="2304" max="2542" width="9.140625" style="52"/>
    <col min="2543" max="2543" width="15.42578125" style="52" customWidth="1"/>
    <col min="2544" max="2544" width="3" style="52" customWidth="1"/>
    <col min="2545" max="2545" width="9.28515625" style="52" customWidth="1"/>
    <col min="2546" max="2546" width="3" style="52" customWidth="1"/>
    <col min="2547" max="2547" width="9.5703125" style="52" customWidth="1"/>
    <col min="2548" max="2548" width="3" style="52" customWidth="1"/>
    <col min="2549" max="2549" width="9.7109375" style="52" customWidth="1"/>
    <col min="2550" max="2550" width="3.85546875" style="52" customWidth="1"/>
    <col min="2551" max="2551" width="14.42578125" style="52" customWidth="1"/>
    <col min="2552" max="2552" width="4.140625" style="52" customWidth="1"/>
    <col min="2553" max="2553" width="14.42578125" style="52" customWidth="1"/>
    <col min="2554" max="2554" width="3.140625" style="52" customWidth="1"/>
    <col min="2555" max="2555" width="17.5703125" style="52" customWidth="1"/>
    <col min="2556" max="2556" width="4" style="52" customWidth="1"/>
    <col min="2557" max="2557" width="11.42578125" style="52" customWidth="1"/>
    <col min="2558" max="2558" width="3.28515625" style="52" customWidth="1"/>
    <col min="2559" max="2559" width="16.85546875" style="52" customWidth="1"/>
    <col min="2560" max="2798" width="9.140625" style="52"/>
    <col min="2799" max="2799" width="15.42578125" style="52" customWidth="1"/>
    <col min="2800" max="2800" width="3" style="52" customWidth="1"/>
    <col min="2801" max="2801" width="9.28515625" style="52" customWidth="1"/>
    <col min="2802" max="2802" width="3" style="52" customWidth="1"/>
    <col min="2803" max="2803" width="9.5703125" style="52" customWidth="1"/>
    <col min="2804" max="2804" width="3" style="52" customWidth="1"/>
    <col min="2805" max="2805" width="9.7109375" style="52" customWidth="1"/>
    <col min="2806" max="2806" width="3.85546875" style="52" customWidth="1"/>
    <col min="2807" max="2807" width="14.42578125" style="52" customWidth="1"/>
    <col min="2808" max="2808" width="4.140625" style="52" customWidth="1"/>
    <col min="2809" max="2809" width="14.42578125" style="52" customWidth="1"/>
    <col min="2810" max="2810" width="3.140625" style="52" customWidth="1"/>
    <col min="2811" max="2811" width="17.5703125" style="52" customWidth="1"/>
    <col min="2812" max="2812" width="4" style="52" customWidth="1"/>
    <col min="2813" max="2813" width="11.42578125" style="52" customWidth="1"/>
    <col min="2814" max="2814" width="3.28515625" style="52" customWidth="1"/>
    <col min="2815" max="2815" width="16.85546875" style="52" customWidth="1"/>
    <col min="2816" max="3054" width="9.140625" style="52"/>
    <col min="3055" max="3055" width="15.42578125" style="52" customWidth="1"/>
    <col min="3056" max="3056" width="3" style="52" customWidth="1"/>
    <col min="3057" max="3057" width="9.28515625" style="52" customWidth="1"/>
    <col min="3058" max="3058" width="3" style="52" customWidth="1"/>
    <col min="3059" max="3059" width="9.5703125" style="52" customWidth="1"/>
    <col min="3060" max="3060" width="3" style="52" customWidth="1"/>
    <col min="3061" max="3061" width="9.7109375" style="52" customWidth="1"/>
    <col min="3062" max="3062" width="3.85546875" style="52" customWidth="1"/>
    <col min="3063" max="3063" width="14.42578125" style="52" customWidth="1"/>
    <col min="3064" max="3064" width="4.140625" style="52" customWidth="1"/>
    <col min="3065" max="3065" width="14.42578125" style="52" customWidth="1"/>
    <col min="3066" max="3066" width="3.140625" style="52" customWidth="1"/>
    <col min="3067" max="3067" width="17.5703125" style="52" customWidth="1"/>
    <col min="3068" max="3068" width="4" style="52" customWidth="1"/>
    <col min="3069" max="3069" width="11.42578125" style="52" customWidth="1"/>
    <col min="3070" max="3070" width="3.28515625" style="52" customWidth="1"/>
    <col min="3071" max="3071" width="16.85546875" style="52" customWidth="1"/>
    <col min="3072" max="3310" width="9.140625" style="52"/>
    <col min="3311" max="3311" width="15.42578125" style="52" customWidth="1"/>
    <col min="3312" max="3312" width="3" style="52" customWidth="1"/>
    <col min="3313" max="3313" width="9.28515625" style="52" customWidth="1"/>
    <col min="3314" max="3314" width="3" style="52" customWidth="1"/>
    <col min="3315" max="3315" width="9.5703125" style="52" customWidth="1"/>
    <col min="3316" max="3316" width="3" style="52" customWidth="1"/>
    <col min="3317" max="3317" width="9.7109375" style="52" customWidth="1"/>
    <col min="3318" max="3318" width="3.85546875" style="52" customWidth="1"/>
    <col min="3319" max="3319" width="14.42578125" style="52" customWidth="1"/>
    <col min="3320" max="3320" width="4.140625" style="52" customWidth="1"/>
    <col min="3321" max="3321" width="14.42578125" style="52" customWidth="1"/>
    <col min="3322" max="3322" width="3.140625" style="52" customWidth="1"/>
    <col min="3323" max="3323" width="17.5703125" style="52" customWidth="1"/>
    <col min="3324" max="3324" width="4" style="52" customWidth="1"/>
    <col min="3325" max="3325" width="11.42578125" style="52" customWidth="1"/>
    <col min="3326" max="3326" width="3.28515625" style="52" customWidth="1"/>
    <col min="3327" max="3327" width="16.85546875" style="52" customWidth="1"/>
    <col min="3328" max="3566" width="9.140625" style="52"/>
    <col min="3567" max="3567" width="15.42578125" style="52" customWidth="1"/>
    <col min="3568" max="3568" width="3" style="52" customWidth="1"/>
    <col min="3569" max="3569" width="9.28515625" style="52" customWidth="1"/>
    <col min="3570" max="3570" width="3" style="52" customWidth="1"/>
    <col min="3571" max="3571" width="9.5703125" style="52" customWidth="1"/>
    <col min="3572" max="3572" width="3" style="52" customWidth="1"/>
    <col min="3573" max="3573" width="9.7109375" style="52" customWidth="1"/>
    <col min="3574" max="3574" width="3.85546875" style="52" customWidth="1"/>
    <col min="3575" max="3575" width="14.42578125" style="52" customWidth="1"/>
    <col min="3576" max="3576" width="4.140625" style="52" customWidth="1"/>
    <col min="3577" max="3577" width="14.42578125" style="52" customWidth="1"/>
    <col min="3578" max="3578" width="3.140625" style="52" customWidth="1"/>
    <col min="3579" max="3579" width="17.5703125" style="52" customWidth="1"/>
    <col min="3580" max="3580" width="4" style="52" customWidth="1"/>
    <col min="3581" max="3581" width="11.42578125" style="52" customWidth="1"/>
    <col min="3582" max="3582" width="3.28515625" style="52" customWidth="1"/>
    <col min="3583" max="3583" width="16.85546875" style="52" customWidth="1"/>
    <col min="3584" max="3822" width="9.140625" style="52"/>
    <col min="3823" max="3823" width="15.42578125" style="52" customWidth="1"/>
    <col min="3824" max="3824" width="3" style="52" customWidth="1"/>
    <col min="3825" max="3825" width="9.28515625" style="52" customWidth="1"/>
    <col min="3826" max="3826" width="3" style="52" customWidth="1"/>
    <col min="3827" max="3827" width="9.5703125" style="52" customWidth="1"/>
    <col min="3828" max="3828" width="3" style="52" customWidth="1"/>
    <col min="3829" max="3829" width="9.7109375" style="52" customWidth="1"/>
    <col min="3830" max="3830" width="3.85546875" style="52" customWidth="1"/>
    <col min="3831" max="3831" width="14.42578125" style="52" customWidth="1"/>
    <col min="3832" max="3832" width="4.140625" style="52" customWidth="1"/>
    <col min="3833" max="3833" width="14.42578125" style="52" customWidth="1"/>
    <col min="3834" max="3834" width="3.140625" style="52" customWidth="1"/>
    <col min="3835" max="3835" width="17.5703125" style="52" customWidth="1"/>
    <col min="3836" max="3836" width="4" style="52" customWidth="1"/>
    <col min="3837" max="3837" width="11.42578125" style="52" customWidth="1"/>
    <col min="3838" max="3838" width="3.28515625" style="52" customWidth="1"/>
    <col min="3839" max="3839" width="16.85546875" style="52" customWidth="1"/>
    <col min="3840" max="4078" width="9.140625" style="52"/>
    <col min="4079" max="4079" width="15.42578125" style="52" customWidth="1"/>
    <col min="4080" max="4080" width="3" style="52" customWidth="1"/>
    <col min="4081" max="4081" width="9.28515625" style="52" customWidth="1"/>
    <col min="4082" max="4082" width="3" style="52" customWidth="1"/>
    <col min="4083" max="4083" width="9.5703125" style="52" customWidth="1"/>
    <col min="4084" max="4084" width="3" style="52" customWidth="1"/>
    <col min="4085" max="4085" width="9.7109375" style="52" customWidth="1"/>
    <col min="4086" max="4086" width="3.85546875" style="52" customWidth="1"/>
    <col min="4087" max="4087" width="14.42578125" style="52" customWidth="1"/>
    <col min="4088" max="4088" width="4.140625" style="52" customWidth="1"/>
    <col min="4089" max="4089" width="14.42578125" style="52" customWidth="1"/>
    <col min="4090" max="4090" width="3.140625" style="52" customWidth="1"/>
    <col min="4091" max="4091" width="17.5703125" style="52" customWidth="1"/>
    <col min="4092" max="4092" width="4" style="52" customWidth="1"/>
    <col min="4093" max="4093" width="11.42578125" style="52" customWidth="1"/>
    <col min="4094" max="4094" width="3.28515625" style="52" customWidth="1"/>
    <col min="4095" max="4095" width="16.85546875" style="52" customWidth="1"/>
    <col min="4096" max="4334" width="9.140625" style="52"/>
    <col min="4335" max="4335" width="15.42578125" style="52" customWidth="1"/>
    <col min="4336" max="4336" width="3" style="52" customWidth="1"/>
    <col min="4337" max="4337" width="9.28515625" style="52" customWidth="1"/>
    <col min="4338" max="4338" width="3" style="52" customWidth="1"/>
    <col min="4339" max="4339" width="9.5703125" style="52" customWidth="1"/>
    <col min="4340" max="4340" width="3" style="52" customWidth="1"/>
    <col min="4341" max="4341" width="9.7109375" style="52" customWidth="1"/>
    <col min="4342" max="4342" width="3.85546875" style="52" customWidth="1"/>
    <col min="4343" max="4343" width="14.42578125" style="52" customWidth="1"/>
    <col min="4344" max="4344" width="4.140625" style="52" customWidth="1"/>
    <col min="4345" max="4345" width="14.42578125" style="52" customWidth="1"/>
    <col min="4346" max="4346" width="3.140625" style="52" customWidth="1"/>
    <col min="4347" max="4347" width="17.5703125" style="52" customWidth="1"/>
    <col min="4348" max="4348" width="4" style="52" customWidth="1"/>
    <col min="4349" max="4349" width="11.42578125" style="52" customWidth="1"/>
    <col min="4350" max="4350" width="3.28515625" style="52" customWidth="1"/>
    <col min="4351" max="4351" width="16.85546875" style="52" customWidth="1"/>
    <col min="4352" max="4590" width="9.140625" style="52"/>
    <col min="4591" max="4591" width="15.42578125" style="52" customWidth="1"/>
    <col min="4592" max="4592" width="3" style="52" customWidth="1"/>
    <col min="4593" max="4593" width="9.28515625" style="52" customWidth="1"/>
    <col min="4594" max="4594" width="3" style="52" customWidth="1"/>
    <col min="4595" max="4595" width="9.5703125" style="52" customWidth="1"/>
    <col min="4596" max="4596" width="3" style="52" customWidth="1"/>
    <col min="4597" max="4597" width="9.7109375" style="52" customWidth="1"/>
    <col min="4598" max="4598" width="3.85546875" style="52" customWidth="1"/>
    <col min="4599" max="4599" width="14.42578125" style="52" customWidth="1"/>
    <col min="4600" max="4600" width="4.140625" style="52" customWidth="1"/>
    <col min="4601" max="4601" width="14.42578125" style="52" customWidth="1"/>
    <col min="4602" max="4602" width="3.140625" style="52" customWidth="1"/>
    <col min="4603" max="4603" width="17.5703125" style="52" customWidth="1"/>
    <col min="4604" max="4604" width="4" style="52" customWidth="1"/>
    <col min="4605" max="4605" width="11.42578125" style="52" customWidth="1"/>
    <col min="4606" max="4606" width="3.28515625" style="52" customWidth="1"/>
    <col min="4607" max="4607" width="16.85546875" style="52" customWidth="1"/>
    <col min="4608" max="4846" width="9.140625" style="52"/>
    <col min="4847" max="4847" width="15.42578125" style="52" customWidth="1"/>
    <col min="4848" max="4848" width="3" style="52" customWidth="1"/>
    <col min="4849" max="4849" width="9.28515625" style="52" customWidth="1"/>
    <col min="4850" max="4850" width="3" style="52" customWidth="1"/>
    <col min="4851" max="4851" width="9.5703125" style="52" customWidth="1"/>
    <col min="4852" max="4852" width="3" style="52" customWidth="1"/>
    <col min="4853" max="4853" width="9.7109375" style="52" customWidth="1"/>
    <col min="4854" max="4854" width="3.85546875" style="52" customWidth="1"/>
    <col min="4855" max="4855" width="14.42578125" style="52" customWidth="1"/>
    <col min="4856" max="4856" width="4.140625" style="52" customWidth="1"/>
    <col min="4857" max="4857" width="14.42578125" style="52" customWidth="1"/>
    <col min="4858" max="4858" width="3.140625" style="52" customWidth="1"/>
    <col min="4859" max="4859" width="17.5703125" style="52" customWidth="1"/>
    <col min="4860" max="4860" width="4" style="52" customWidth="1"/>
    <col min="4861" max="4861" width="11.42578125" style="52" customWidth="1"/>
    <col min="4862" max="4862" width="3.28515625" style="52" customWidth="1"/>
    <col min="4863" max="4863" width="16.85546875" style="52" customWidth="1"/>
    <col min="4864" max="5102" width="9.140625" style="52"/>
    <col min="5103" max="5103" width="15.42578125" style="52" customWidth="1"/>
    <col min="5104" max="5104" width="3" style="52" customWidth="1"/>
    <col min="5105" max="5105" width="9.28515625" style="52" customWidth="1"/>
    <col min="5106" max="5106" width="3" style="52" customWidth="1"/>
    <col min="5107" max="5107" width="9.5703125" style="52" customWidth="1"/>
    <col min="5108" max="5108" width="3" style="52" customWidth="1"/>
    <col min="5109" max="5109" width="9.7109375" style="52" customWidth="1"/>
    <col min="5110" max="5110" width="3.85546875" style="52" customWidth="1"/>
    <col min="5111" max="5111" width="14.42578125" style="52" customWidth="1"/>
    <col min="5112" max="5112" width="4.140625" style="52" customWidth="1"/>
    <col min="5113" max="5113" width="14.42578125" style="52" customWidth="1"/>
    <col min="5114" max="5114" width="3.140625" style="52" customWidth="1"/>
    <col min="5115" max="5115" width="17.5703125" style="52" customWidth="1"/>
    <col min="5116" max="5116" width="4" style="52" customWidth="1"/>
    <col min="5117" max="5117" width="11.42578125" style="52" customWidth="1"/>
    <col min="5118" max="5118" width="3.28515625" style="52" customWidth="1"/>
    <col min="5119" max="5119" width="16.85546875" style="52" customWidth="1"/>
    <col min="5120" max="5358" width="9.140625" style="52"/>
    <col min="5359" max="5359" width="15.42578125" style="52" customWidth="1"/>
    <col min="5360" max="5360" width="3" style="52" customWidth="1"/>
    <col min="5361" max="5361" width="9.28515625" style="52" customWidth="1"/>
    <col min="5362" max="5362" width="3" style="52" customWidth="1"/>
    <col min="5363" max="5363" width="9.5703125" style="52" customWidth="1"/>
    <col min="5364" max="5364" width="3" style="52" customWidth="1"/>
    <col min="5365" max="5365" width="9.7109375" style="52" customWidth="1"/>
    <col min="5366" max="5366" width="3.85546875" style="52" customWidth="1"/>
    <col min="5367" max="5367" width="14.42578125" style="52" customWidth="1"/>
    <col min="5368" max="5368" width="4.140625" style="52" customWidth="1"/>
    <col min="5369" max="5369" width="14.42578125" style="52" customWidth="1"/>
    <col min="5370" max="5370" width="3.140625" style="52" customWidth="1"/>
    <col min="5371" max="5371" width="17.5703125" style="52" customWidth="1"/>
    <col min="5372" max="5372" width="4" style="52" customWidth="1"/>
    <col min="5373" max="5373" width="11.42578125" style="52" customWidth="1"/>
    <col min="5374" max="5374" width="3.28515625" style="52" customWidth="1"/>
    <col min="5375" max="5375" width="16.85546875" style="52" customWidth="1"/>
    <col min="5376" max="5614" width="9.140625" style="52"/>
    <col min="5615" max="5615" width="15.42578125" style="52" customWidth="1"/>
    <col min="5616" max="5616" width="3" style="52" customWidth="1"/>
    <col min="5617" max="5617" width="9.28515625" style="52" customWidth="1"/>
    <col min="5618" max="5618" width="3" style="52" customWidth="1"/>
    <col min="5619" max="5619" width="9.5703125" style="52" customWidth="1"/>
    <col min="5620" max="5620" width="3" style="52" customWidth="1"/>
    <col min="5621" max="5621" width="9.7109375" style="52" customWidth="1"/>
    <col min="5622" max="5622" width="3.85546875" style="52" customWidth="1"/>
    <col min="5623" max="5623" width="14.42578125" style="52" customWidth="1"/>
    <col min="5624" max="5624" width="4.140625" style="52" customWidth="1"/>
    <col min="5625" max="5625" width="14.42578125" style="52" customWidth="1"/>
    <col min="5626" max="5626" width="3.140625" style="52" customWidth="1"/>
    <col min="5627" max="5627" width="17.5703125" style="52" customWidth="1"/>
    <col min="5628" max="5628" width="4" style="52" customWidth="1"/>
    <col min="5629" max="5629" width="11.42578125" style="52" customWidth="1"/>
    <col min="5630" max="5630" width="3.28515625" style="52" customWidth="1"/>
    <col min="5631" max="5631" width="16.85546875" style="52" customWidth="1"/>
    <col min="5632" max="5870" width="9.140625" style="52"/>
    <col min="5871" max="5871" width="15.42578125" style="52" customWidth="1"/>
    <col min="5872" max="5872" width="3" style="52" customWidth="1"/>
    <col min="5873" max="5873" width="9.28515625" style="52" customWidth="1"/>
    <col min="5874" max="5874" width="3" style="52" customWidth="1"/>
    <col min="5875" max="5875" width="9.5703125" style="52" customWidth="1"/>
    <col min="5876" max="5876" width="3" style="52" customWidth="1"/>
    <col min="5877" max="5877" width="9.7109375" style="52" customWidth="1"/>
    <col min="5878" max="5878" width="3.85546875" style="52" customWidth="1"/>
    <col min="5879" max="5879" width="14.42578125" style="52" customWidth="1"/>
    <col min="5880" max="5880" width="4.140625" style="52" customWidth="1"/>
    <col min="5881" max="5881" width="14.42578125" style="52" customWidth="1"/>
    <col min="5882" max="5882" width="3.140625" style="52" customWidth="1"/>
    <col min="5883" max="5883" width="17.5703125" style="52" customWidth="1"/>
    <col min="5884" max="5884" width="4" style="52" customWidth="1"/>
    <col min="5885" max="5885" width="11.42578125" style="52" customWidth="1"/>
    <col min="5886" max="5886" width="3.28515625" style="52" customWidth="1"/>
    <col min="5887" max="5887" width="16.85546875" style="52" customWidth="1"/>
    <col min="5888" max="6126" width="9.140625" style="52"/>
    <col min="6127" max="6127" width="15.42578125" style="52" customWidth="1"/>
    <col min="6128" max="6128" width="3" style="52" customWidth="1"/>
    <col min="6129" max="6129" width="9.28515625" style="52" customWidth="1"/>
    <col min="6130" max="6130" width="3" style="52" customWidth="1"/>
    <col min="6131" max="6131" width="9.5703125" style="52" customWidth="1"/>
    <col min="6132" max="6132" width="3" style="52" customWidth="1"/>
    <col min="6133" max="6133" width="9.7109375" style="52" customWidth="1"/>
    <col min="6134" max="6134" width="3.85546875" style="52" customWidth="1"/>
    <col min="6135" max="6135" width="14.42578125" style="52" customWidth="1"/>
    <col min="6136" max="6136" width="4.140625" style="52" customWidth="1"/>
    <col min="6137" max="6137" width="14.42578125" style="52" customWidth="1"/>
    <col min="6138" max="6138" width="3.140625" style="52" customWidth="1"/>
    <col min="6139" max="6139" width="17.5703125" style="52" customWidth="1"/>
    <col min="6140" max="6140" width="4" style="52" customWidth="1"/>
    <col min="6141" max="6141" width="11.42578125" style="52" customWidth="1"/>
    <col min="6142" max="6142" width="3.28515625" style="52" customWidth="1"/>
    <col min="6143" max="6143" width="16.85546875" style="52" customWidth="1"/>
    <col min="6144" max="6382" width="9.140625" style="52"/>
    <col min="6383" max="6383" width="15.42578125" style="52" customWidth="1"/>
    <col min="6384" max="6384" width="3" style="52" customWidth="1"/>
    <col min="6385" max="6385" width="9.28515625" style="52" customWidth="1"/>
    <col min="6386" max="6386" width="3" style="52" customWidth="1"/>
    <col min="6387" max="6387" width="9.5703125" style="52" customWidth="1"/>
    <col min="6388" max="6388" width="3" style="52" customWidth="1"/>
    <col min="6389" max="6389" width="9.7109375" style="52" customWidth="1"/>
    <col min="6390" max="6390" width="3.85546875" style="52" customWidth="1"/>
    <col min="6391" max="6391" width="14.42578125" style="52" customWidth="1"/>
    <col min="6392" max="6392" width="4.140625" style="52" customWidth="1"/>
    <col min="6393" max="6393" width="14.42578125" style="52" customWidth="1"/>
    <col min="6394" max="6394" width="3.140625" style="52" customWidth="1"/>
    <col min="6395" max="6395" width="17.5703125" style="52" customWidth="1"/>
    <col min="6396" max="6396" width="4" style="52" customWidth="1"/>
    <col min="6397" max="6397" width="11.42578125" style="52" customWidth="1"/>
    <col min="6398" max="6398" width="3.28515625" style="52" customWidth="1"/>
    <col min="6399" max="6399" width="16.85546875" style="52" customWidth="1"/>
    <col min="6400" max="6638" width="9.140625" style="52"/>
    <col min="6639" max="6639" width="15.42578125" style="52" customWidth="1"/>
    <col min="6640" max="6640" width="3" style="52" customWidth="1"/>
    <col min="6641" max="6641" width="9.28515625" style="52" customWidth="1"/>
    <col min="6642" max="6642" width="3" style="52" customWidth="1"/>
    <col min="6643" max="6643" width="9.5703125" style="52" customWidth="1"/>
    <col min="6644" max="6644" width="3" style="52" customWidth="1"/>
    <col min="6645" max="6645" width="9.7109375" style="52" customWidth="1"/>
    <col min="6646" max="6646" width="3.85546875" style="52" customWidth="1"/>
    <col min="6647" max="6647" width="14.42578125" style="52" customWidth="1"/>
    <col min="6648" max="6648" width="4.140625" style="52" customWidth="1"/>
    <col min="6649" max="6649" width="14.42578125" style="52" customWidth="1"/>
    <col min="6650" max="6650" width="3.140625" style="52" customWidth="1"/>
    <col min="6651" max="6651" width="17.5703125" style="52" customWidth="1"/>
    <col min="6652" max="6652" width="4" style="52" customWidth="1"/>
    <col min="6653" max="6653" width="11.42578125" style="52" customWidth="1"/>
    <col min="6654" max="6654" width="3.28515625" style="52" customWidth="1"/>
    <col min="6655" max="6655" width="16.85546875" style="52" customWidth="1"/>
    <col min="6656" max="6894" width="9.140625" style="52"/>
    <col min="6895" max="6895" width="15.42578125" style="52" customWidth="1"/>
    <col min="6896" max="6896" width="3" style="52" customWidth="1"/>
    <col min="6897" max="6897" width="9.28515625" style="52" customWidth="1"/>
    <col min="6898" max="6898" width="3" style="52" customWidth="1"/>
    <col min="6899" max="6899" width="9.5703125" style="52" customWidth="1"/>
    <col min="6900" max="6900" width="3" style="52" customWidth="1"/>
    <col min="6901" max="6901" width="9.7109375" style="52" customWidth="1"/>
    <col min="6902" max="6902" width="3.85546875" style="52" customWidth="1"/>
    <col min="6903" max="6903" width="14.42578125" style="52" customWidth="1"/>
    <col min="6904" max="6904" width="4.140625" style="52" customWidth="1"/>
    <col min="6905" max="6905" width="14.42578125" style="52" customWidth="1"/>
    <col min="6906" max="6906" width="3.140625" style="52" customWidth="1"/>
    <col min="6907" max="6907" width="17.5703125" style="52" customWidth="1"/>
    <col min="6908" max="6908" width="4" style="52" customWidth="1"/>
    <col min="6909" max="6909" width="11.42578125" style="52" customWidth="1"/>
    <col min="6910" max="6910" width="3.28515625" style="52" customWidth="1"/>
    <col min="6911" max="6911" width="16.85546875" style="52" customWidth="1"/>
    <col min="6912" max="7150" width="9.140625" style="52"/>
    <col min="7151" max="7151" width="15.42578125" style="52" customWidth="1"/>
    <col min="7152" max="7152" width="3" style="52" customWidth="1"/>
    <col min="7153" max="7153" width="9.28515625" style="52" customWidth="1"/>
    <col min="7154" max="7154" width="3" style="52" customWidth="1"/>
    <col min="7155" max="7155" width="9.5703125" style="52" customWidth="1"/>
    <col min="7156" max="7156" width="3" style="52" customWidth="1"/>
    <col min="7157" max="7157" width="9.7109375" style="52" customWidth="1"/>
    <col min="7158" max="7158" width="3.85546875" style="52" customWidth="1"/>
    <col min="7159" max="7159" width="14.42578125" style="52" customWidth="1"/>
    <col min="7160" max="7160" width="4.140625" style="52" customWidth="1"/>
    <col min="7161" max="7161" width="14.42578125" style="52" customWidth="1"/>
    <col min="7162" max="7162" width="3.140625" style="52" customWidth="1"/>
    <col min="7163" max="7163" width="17.5703125" style="52" customWidth="1"/>
    <col min="7164" max="7164" width="4" style="52" customWidth="1"/>
    <col min="7165" max="7165" width="11.42578125" style="52" customWidth="1"/>
    <col min="7166" max="7166" width="3.28515625" style="52" customWidth="1"/>
    <col min="7167" max="7167" width="16.85546875" style="52" customWidth="1"/>
    <col min="7168" max="7406" width="9.140625" style="52"/>
    <col min="7407" max="7407" width="15.42578125" style="52" customWidth="1"/>
    <col min="7408" max="7408" width="3" style="52" customWidth="1"/>
    <col min="7409" max="7409" width="9.28515625" style="52" customWidth="1"/>
    <col min="7410" max="7410" width="3" style="52" customWidth="1"/>
    <col min="7411" max="7411" width="9.5703125" style="52" customWidth="1"/>
    <col min="7412" max="7412" width="3" style="52" customWidth="1"/>
    <col min="7413" max="7413" width="9.7109375" style="52" customWidth="1"/>
    <col min="7414" max="7414" width="3.85546875" style="52" customWidth="1"/>
    <col min="7415" max="7415" width="14.42578125" style="52" customWidth="1"/>
    <col min="7416" max="7416" width="4.140625" style="52" customWidth="1"/>
    <col min="7417" max="7417" width="14.42578125" style="52" customWidth="1"/>
    <col min="7418" max="7418" width="3.140625" style="52" customWidth="1"/>
    <col min="7419" max="7419" width="17.5703125" style="52" customWidth="1"/>
    <col min="7420" max="7420" width="4" style="52" customWidth="1"/>
    <col min="7421" max="7421" width="11.42578125" style="52" customWidth="1"/>
    <col min="7422" max="7422" width="3.28515625" style="52" customWidth="1"/>
    <col min="7423" max="7423" width="16.85546875" style="52" customWidth="1"/>
    <col min="7424" max="7662" width="9.140625" style="52"/>
    <col min="7663" max="7663" width="15.42578125" style="52" customWidth="1"/>
    <col min="7664" max="7664" width="3" style="52" customWidth="1"/>
    <col min="7665" max="7665" width="9.28515625" style="52" customWidth="1"/>
    <col min="7666" max="7666" width="3" style="52" customWidth="1"/>
    <col min="7667" max="7667" width="9.5703125" style="52" customWidth="1"/>
    <col min="7668" max="7668" width="3" style="52" customWidth="1"/>
    <col min="7669" max="7669" width="9.7109375" style="52" customWidth="1"/>
    <col min="7670" max="7670" width="3.85546875" style="52" customWidth="1"/>
    <col min="7671" max="7671" width="14.42578125" style="52" customWidth="1"/>
    <col min="7672" max="7672" width="4.140625" style="52" customWidth="1"/>
    <col min="7673" max="7673" width="14.42578125" style="52" customWidth="1"/>
    <col min="7674" max="7674" width="3.140625" style="52" customWidth="1"/>
    <col min="7675" max="7675" width="17.5703125" style="52" customWidth="1"/>
    <col min="7676" max="7676" width="4" style="52" customWidth="1"/>
    <col min="7677" max="7677" width="11.42578125" style="52" customWidth="1"/>
    <col min="7678" max="7678" width="3.28515625" style="52" customWidth="1"/>
    <col min="7679" max="7679" width="16.85546875" style="52" customWidth="1"/>
    <col min="7680" max="7918" width="9.140625" style="52"/>
    <col min="7919" max="7919" width="15.42578125" style="52" customWidth="1"/>
    <col min="7920" max="7920" width="3" style="52" customWidth="1"/>
    <col min="7921" max="7921" width="9.28515625" style="52" customWidth="1"/>
    <col min="7922" max="7922" width="3" style="52" customWidth="1"/>
    <col min="7923" max="7923" width="9.5703125" style="52" customWidth="1"/>
    <col min="7924" max="7924" width="3" style="52" customWidth="1"/>
    <col min="7925" max="7925" width="9.7109375" style="52" customWidth="1"/>
    <col min="7926" max="7926" width="3.85546875" style="52" customWidth="1"/>
    <col min="7927" max="7927" width="14.42578125" style="52" customWidth="1"/>
    <col min="7928" max="7928" width="4.140625" style="52" customWidth="1"/>
    <col min="7929" max="7929" width="14.42578125" style="52" customWidth="1"/>
    <col min="7930" max="7930" width="3.140625" style="52" customWidth="1"/>
    <col min="7931" max="7931" width="17.5703125" style="52" customWidth="1"/>
    <col min="7932" max="7932" width="4" style="52" customWidth="1"/>
    <col min="7933" max="7933" width="11.42578125" style="52" customWidth="1"/>
    <col min="7934" max="7934" width="3.28515625" style="52" customWidth="1"/>
    <col min="7935" max="7935" width="16.85546875" style="52" customWidth="1"/>
    <col min="7936" max="8174" width="9.140625" style="52"/>
    <col min="8175" max="8175" width="15.42578125" style="52" customWidth="1"/>
    <col min="8176" max="8176" width="3" style="52" customWidth="1"/>
    <col min="8177" max="8177" width="9.28515625" style="52" customWidth="1"/>
    <col min="8178" max="8178" width="3" style="52" customWidth="1"/>
    <col min="8179" max="8179" width="9.5703125" style="52" customWidth="1"/>
    <col min="8180" max="8180" width="3" style="52" customWidth="1"/>
    <col min="8181" max="8181" width="9.7109375" style="52" customWidth="1"/>
    <col min="8182" max="8182" width="3.85546875" style="52" customWidth="1"/>
    <col min="8183" max="8183" width="14.42578125" style="52" customWidth="1"/>
    <col min="8184" max="8184" width="4.140625" style="52" customWidth="1"/>
    <col min="8185" max="8185" width="14.42578125" style="52" customWidth="1"/>
    <col min="8186" max="8186" width="3.140625" style="52" customWidth="1"/>
    <col min="8187" max="8187" width="17.5703125" style="52" customWidth="1"/>
    <col min="8188" max="8188" width="4" style="52" customWidth="1"/>
    <col min="8189" max="8189" width="11.42578125" style="52" customWidth="1"/>
    <col min="8190" max="8190" width="3.28515625" style="52" customWidth="1"/>
    <col min="8191" max="8191" width="16.85546875" style="52" customWidth="1"/>
    <col min="8192" max="8430" width="9.140625" style="52"/>
    <col min="8431" max="8431" width="15.42578125" style="52" customWidth="1"/>
    <col min="8432" max="8432" width="3" style="52" customWidth="1"/>
    <col min="8433" max="8433" width="9.28515625" style="52" customWidth="1"/>
    <col min="8434" max="8434" width="3" style="52" customWidth="1"/>
    <col min="8435" max="8435" width="9.5703125" style="52" customWidth="1"/>
    <col min="8436" max="8436" width="3" style="52" customWidth="1"/>
    <col min="8437" max="8437" width="9.7109375" style="52" customWidth="1"/>
    <col min="8438" max="8438" width="3.85546875" style="52" customWidth="1"/>
    <col min="8439" max="8439" width="14.42578125" style="52" customWidth="1"/>
    <col min="8440" max="8440" width="4.140625" style="52" customWidth="1"/>
    <col min="8441" max="8441" width="14.42578125" style="52" customWidth="1"/>
    <col min="8442" max="8442" width="3.140625" style="52" customWidth="1"/>
    <col min="8443" max="8443" width="17.5703125" style="52" customWidth="1"/>
    <col min="8444" max="8444" width="4" style="52" customWidth="1"/>
    <col min="8445" max="8445" width="11.42578125" style="52" customWidth="1"/>
    <col min="8446" max="8446" width="3.28515625" style="52" customWidth="1"/>
    <col min="8447" max="8447" width="16.85546875" style="52" customWidth="1"/>
    <col min="8448" max="8686" width="9.140625" style="52"/>
    <col min="8687" max="8687" width="15.42578125" style="52" customWidth="1"/>
    <col min="8688" max="8688" width="3" style="52" customWidth="1"/>
    <col min="8689" max="8689" width="9.28515625" style="52" customWidth="1"/>
    <col min="8690" max="8690" width="3" style="52" customWidth="1"/>
    <col min="8691" max="8691" width="9.5703125" style="52" customWidth="1"/>
    <col min="8692" max="8692" width="3" style="52" customWidth="1"/>
    <col min="8693" max="8693" width="9.7109375" style="52" customWidth="1"/>
    <col min="8694" max="8694" width="3.85546875" style="52" customWidth="1"/>
    <col min="8695" max="8695" width="14.42578125" style="52" customWidth="1"/>
    <col min="8696" max="8696" width="4.140625" style="52" customWidth="1"/>
    <col min="8697" max="8697" width="14.42578125" style="52" customWidth="1"/>
    <col min="8698" max="8698" width="3.140625" style="52" customWidth="1"/>
    <col min="8699" max="8699" width="17.5703125" style="52" customWidth="1"/>
    <col min="8700" max="8700" width="4" style="52" customWidth="1"/>
    <col min="8701" max="8701" width="11.42578125" style="52" customWidth="1"/>
    <col min="8702" max="8702" width="3.28515625" style="52" customWidth="1"/>
    <col min="8703" max="8703" width="16.85546875" style="52" customWidth="1"/>
    <col min="8704" max="8942" width="9.140625" style="52"/>
    <col min="8943" max="8943" width="15.42578125" style="52" customWidth="1"/>
    <col min="8944" max="8944" width="3" style="52" customWidth="1"/>
    <col min="8945" max="8945" width="9.28515625" style="52" customWidth="1"/>
    <col min="8946" max="8946" width="3" style="52" customWidth="1"/>
    <col min="8947" max="8947" width="9.5703125" style="52" customWidth="1"/>
    <col min="8948" max="8948" width="3" style="52" customWidth="1"/>
    <col min="8949" max="8949" width="9.7109375" style="52" customWidth="1"/>
    <col min="8950" max="8950" width="3.85546875" style="52" customWidth="1"/>
    <col min="8951" max="8951" width="14.42578125" style="52" customWidth="1"/>
    <col min="8952" max="8952" width="4.140625" style="52" customWidth="1"/>
    <col min="8953" max="8953" width="14.42578125" style="52" customWidth="1"/>
    <col min="8954" max="8954" width="3.140625" style="52" customWidth="1"/>
    <col min="8955" max="8955" width="17.5703125" style="52" customWidth="1"/>
    <col min="8956" max="8956" width="4" style="52" customWidth="1"/>
    <col min="8957" max="8957" width="11.42578125" style="52" customWidth="1"/>
    <col min="8958" max="8958" width="3.28515625" style="52" customWidth="1"/>
    <col min="8959" max="8959" width="16.85546875" style="52" customWidth="1"/>
    <col min="8960" max="9198" width="9.140625" style="52"/>
    <col min="9199" max="9199" width="15.42578125" style="52" customWidth="1"/>
    <col min="9200" max="9200" width="3" style="52" customWidth="1"/>
    <col min="9201" max="9201" width="9.28515625" style="52" customWidth="1"/>
    <col min="9202" max="9202" width="3" style="52" customWidth="1"/>
    <col min="9203" max="9203" width="9.5703125" style="52" customWidth="1"/>
    <col min="9204" max="9204" width="3" style="52" customWidth="1"/>
    <col min="9205" max="9205" width="9.7109375" style="52" customWidth="1"/>
    <col min="9206" max="9206" width="3.85546875" style="52" customWidth="1"/>
    <col min="9207" max="9207" width="14.42578125" style="52" customWidth="1"/>
    <col min="9208" max="9208" width="4.140625" style="52" customWidth="1"/>
    <col min="9209" max="9209" width="14.42578125" style="52" customWidth="1"/>
    <col min="9210" max="9210" width="3.140625" style="52" customWidth="1"/>
    <col min="9211" max="9211" width="17.5703125" style="52" customWidth="1"/>
    <col min="9212" max="9212" width="4" style="52" customWidth="1"/>
    <col min="9213" max="9213" width="11.42578125" style="52" customWidth="1"/>
    <col min="9214" max="9214" width="3.28515625" style="52" customWidth="1"/>
    <col min="9215" max="9215" width="16.85546875" style="52" customWidth="1"/>
    <col min="9216" max="9454" width="9.140625" style="52"/>
    <col min="9455" max="9455" width="15.42578125" style="52" customWidth="1"/>
    <col min="9456" max="9456" width="3" style="52" customWidth="1"/>
    <col min="9457" max="9457" width="9.28515625" style="52" customWidth="1"/>
    <col min="9458" max="9458" width="3" style="52" customWidth="1"/>
    <col min="9459" max="9459" width="9.5703125" style="52" customWidth="1"/>
    <col min="9460" max="9460" width="3" style="52" customWidth="1"/>
    <col min="9461" max="9461" width="9.7109375" style="52" customWidth="1"/>
    <col min="9462" max="9462" width="3.85546875" style="52" customWidth="1"/>
    <col min="9463" max="9463" width="14.42578125" style="52" customWidth="1"/>
    <col min="9464" max="9464" width="4.140625" style="52" customWidth="1"/>
    <col min="9465" max="9465" width="14.42578125" style="52" customWidth="1"/>
    <col min="9466" max="9466" width="3.140625" style="52" customWidth="1"/>
    <col min="9467" max="9467" width="17.5703125" style="52" customWidth="1"/>
    <col min="9468" max="9468" width="4" style="52" customWidth="1"/>
    <col min="9469" max="9469" width="11.42578125" style="52" customWidth="1"/>
    <col min="9470" max="9470" width="3.28515625" style="52" customWidth="1"/>
    <col min="9471" max="9471" width="16.85546875" style="52" customWidth="1"/>
    <col min="9472" max="9710" width="9.140625" style="52"/>
    <col min="9711" max="9711" width="15.42578125" style="52" customWidth="1"/>
    <col min="9712" max="9712" width="3" style="52" customWidth="1"/>
    <col min="9713" max="9713" width="9.28515625" style="52" customWidth="1"/>
    <col min="9714" max="9714" width="3" style="52" customWidth="1"/>
    <col min="9715" max="9715" width="9.5703125" style="52" customWidth="1"/>
    <col min="9716" max="9716" width="3" style="52" customWidth="1"/>
    <col min="9717" max="9717" width="9.7109375" style="52" customWidth="1"/>
    <col min="9718" max="9718" width="3.85546875" style="52" customWidth="1"/>
    <col min="9719" max="9719" width="14.42578125" style="52" customWidth="1"/>
    <col min="9720" max="9720" width="4.140625" style="52" customWidth="1"/>
    <col min="9721" max="9721" width="14.42578125" style="52" customWidth="1"/>
    <col min="9722" max="9722" width="3.140625" style="52" customWidth="1"/>
    <col min="9723" max="9723" width="17.5703125" style="52" customWidth="1"/>
    <col min="9724" max="9724" width="4" style="52" customWidth="1"/>
    <col min="9725" max="9725" width="11.42578125" style="52" customWidth="1"/>
    <col min="9726" max="9726" width="3.28515625" style="52" customWidth="1"/>
    <col min="9727" max="9727" width="16.85546875" style="52" customWidth="1"/>
    <col min="9728" max="9966" width="9.140625" style="52"/>
    <col min="9967" max="9967" width="15.42578125" style="52" customWidth="1"/>
    <col min="9968" max="9968" width="3" style="52" customWidth="1"/>
    <col min="9969" max="9969" width="9.28515625" style="52" customWidth="1"/>
    <col min="9970" max="9970" width="3" style="52" customWidth="1"/>
    <col min="9971" max="9971" width="9.5703125" style="52" customWidth="1"/>
    <col min="9972" max="9972" width="3" style="52" customWidth="1"/>
    <col min="9973" max="9973" width="9.7109375" style="52" customWidth="1"/>
    <col min="9974" max="9974" width="3.85546875" style="52" customWidth="1"/>
    <col min="9975" max="9975" width="14.42578125" style="52" customWidth="1"/>
    <col min="9976" max="9976" width="4.140625" style="52" customWidth="1"/>
    <col min="9977" max="9977" width="14.42578125" style="52" customWidth="1"/>
    <col min="9978" max="9978" width="3.140625" style="52" customWidth="1"/>
    <col min="9979" max="9979" width="17.5703125" style="52" customWidth="1"/>
    <col min="9980" max="9980" width="4" style="52" customWidth="1"/>
    <col min="9981" max="9981" width="11.42578125" style="52" customWidth="1"/>
    <col min="9982" max="9982" width="3.28515625" style="52" customWidth="1"/>
    <col min="9983" max="9983" width="16.85546875" style="52" customWidth="1"/>
    <col min="9984" max="10222" width="9.140625" style="52"/>
    <col min="10223" max="10223" width="15.42578125" style="52" customWidth="1"/>
    <col min="10224" max="10224" width="3" style="52" customWidth="1"/>
    <col min="10225" max="10225" width="9.28515625" style="52" customWidth="1"/>
    <col min="10226" max="10226" width="3" style="52" customWidth="1"/>
    <col min="10227" max="10227" width="9.5703125" style="52" customWidth="1"/>
    <col min="10228" max="10228" width="3" style="52" customWidth="1"/>
    <col min="10229" max="10229" width="9.7109375" style="52" customWidth="1"/>
    <col min="10230" max="10230" width="3.85546875" style="52" customWidth="1"/>
    <col min="10231" max="10231" width="14.42578125" style="52" customWidth="1"/>
    <col min="10232" max="10232" width="4.140625" style="52" customWidth="1"/>
    <col min="10233" max="10233" width="14.42578125" style="52" customWidth="1"/>
    <col min="10234" max="10234" width="3.140625" style="52" customWidth="1"/>
    <col min="10235" max="10235" width="17.5703125" style="52" customWidth="1"/>
    <col min="10236" max="10236" width="4" style="52" customWidth="1"/>
    <col min="10237" max="10237" width="11.42578125" style="52" customWidth="1"/>
    <col min="10238" max="10238" width="3.28515625" style="52" customWidth="1"/>
    <col min="10239" max="10239" width="16.85546875" style="52" customWidth="1"/>
    <col min="10240" max="10478" width="9.140625" style="52"/>
    <col min="10479" max="10479" width="15.42578125" style="52" customWidth="1"/>
    <col min="10480" max="10480" width="3" style="52" customWidth="1"/>
    <col min="10481" max="10481" width="9.28515625" style="52" customWidth="1"/>
    <col min="10482" max="10482" width="3" style="52" customWidth="1"/>
    <col min="10483" max="10483" width="9.5703125" style="52" customWidth="1"/>
    <col min="10484" max="10484" width="3" style="52" customWidth="1"/>
    <col min="10485" max="10485" width="9.7109375" style="52" customWidth="1"/>
    <col min="10486" max="10486" width="3.85546875" style="52" customWidth="1"/>
    <col min="10487" max="10487" width="14.42578125" style="52" customWidth="1"/>
    <col min="10488" max="10488" width="4.140625" style="52" customWidth="1"/>
    <col min="10489" max="10489" width="14.42578125" style="52" customWidth="1"/>
    <col min="10490" max="10490" width="3.140625" style="52" customWidth="1"/>
    <col min="10491" max="10491" width="17.5703125" style="52" customWidth="1"/>
    <col min="10492" max="10492" width="4" style="52" customWidth="1"/>
    <col min="10493" max="10493" width="11.42578125" style="52" customWidth="1"/>
    <col min="10494" max="10494" width="3.28515625" style="52" customWidth="1"/>
    <col min="10495" max="10495" width="16.85546875" style="52" customWidth="1"/>
    <col min="10496" max="10734" width="9.140625" style="52"/>
    <col min="10735" max="10735" width="15.42578125" style="52" customWidth="1"/>
    <col min="10736" max="10736" width="3" style="52" customWidth="1"/>
    <col min="10737" max="10737" width="9.28515625" style="52" customWidth="1"/>
    <col min="10738" max="10738" width="3" style="52" customWidth="1"/>
    <col min="10739" max="10739" width="9.5703125" style="52" customWidth="1"/>
    <col min="10740" max="10740" width="3" style="52" customWidth="1"/>
    <col min="10741" max="10741" width="9.7109375" style="52" customWidth="1"/>
    <col min="10742" max="10742" width="3.85546875" style="52" customWidth="1"/>
    <col min="10743" max="10743" width="14.42578125" style="52" customWidth="1"/>
    <col min="10744" max="10744" width="4.140625" style="52" customWidth="1"/>
    <col min="10745" max="10745" width="14.42578125" style="52" customWidth="1"/>
    <col min="10746" max="10746" width="3.140625" style="52" customWidth="1"/>
    <col min="10747" max="10747" width="17.5703125" style="52" customWidth="1"/>
    <col min="10748" max="10748" width="4" style="52" customWidth="1"/>
    <col min="10749" max="10749" width="11.42578125" style="52" customWidth="1"/>
    <col min="10750" max="10750" width="3.28515625" style="52" customWidth="1"/>
    <col min="10751" max="10751" width="16.85546875" style="52" customWidth="1"/>
    <col min="10752" max="10990" width="9.140625" style="52"/>
    <col min="10991" max="10991" width="15.42578125" style="52" customWidth="1"/>
    <col min="10992" max="10992" width="3" style="52" customWidth="1"/>
    <col min="10993" max="10993" width="9.28515625" style="52" customWidth="1"/>
    <col min="10994" max="10994" width="3" style="52" customWidth="1"/>
    <col min="10995" max="10995" width="9.5703125" style="52" customWidth="1"/>
    <col min="10996" max="10996" width="3" style="52" customWidth="1"/>
    <col min="10997" max="10997" width="9.7109375" style="52" customWidth="1"/>
    <col min="10998" max="10998" width="3.85546875" style="52" customWidth="1"/>
    <col min="10999" max="10999" width="14.42578125" style="52" customWidth="1"/>
    <col min="11000" max="11000" width="4.140625" style="52" customWidth="1"/>
    <col min="11001" max="11001" width="14.42578125" style="52" customWidth="1"/>
    <col min="11002" max="11002" width="3.140625" style="52" customWidth="1"/>
    <col min="11003" max="11003" width="17.5703125" style="52" customWidth="1"/>
    <col min="11004" max="11004" width="4" style="52" customWidth="1"/>
    <col min="11005" max="11005" width="11.42578125" style="52" customWidth="1"/>
    <col min="11006" max="11006" width="3.28515625" style="52" customWidth="1"/>
    <col min="11007" max="11007" width="16.85546875" style="52" customWidth="1"/>
    <col min="11008" max="11246" width="9.140625" style="52"/>
    <col min="11247" max="11247" width="15.42578125" style="52" customWidth="1"/>
    <col min="11248" max="11248" width="3" style="52" customWidth="1"/>
    <col min="11249" max="11249" width="9.28515625" style="52" customWidth="1"/>
    <col min="11250" max="11250" width="3" style="52" customWidth="1"/>
    <col min="11251" max="11251" width="9.5703125" style="52" customWidth="1"/>
    <col min="11252" max="11252" width="3" style="52" customWidth="1"/>
    <col min="11253" max="11253" width="9.7109375" style="52" customWidth="1"/>
    <col min="11254" max="11254" width="3.85546875" style="52" customWidth="1"/>
    <col min="11255" max="11255" width="14.42578125" style="52" customWidth="1"/>
    <col min="11256" max="11256" width="4.140625" style="52" customWidth="1"/>
    <col min="11257" max="11257" width="14.42578125" style="52" customWidth="1"/>
    <col min="11258" max="11258" width="3.140625" style="52" customWidth="1"/>
    <col min="11259" max="11259" width="17.5703125" style="52" customWidth="1"/>
    <col min="11260" max="11260" width="4" style="52" customWidth="1"/>
    <col min="11261" max="11261" width="11.42578125" style="52" customWidth="1"/>
    <col min="11262" max="11262" width="3.28515625" style="52" customWidth="1"/>
    <col min="11263" max="11263" width="16.85546875" style="52" customWidth="1"/>
    <col min="11264" max="11502" width="9.140625" style="52"/>
    <col min="11503" max="11503" width="15.42578125" style="52" customWidth="1"/>
    <col min="11504" max="11504" width="3" style="52" customWidth="1"/>
    <col min="11505" max="11505" width="9.28515625" style="52" customWidth="1"/>
    <col min="11506" max="11506" width="3" style="52" customWidth="1"/>
    <col min="11507" max="11507" width="9.5703125" style="52" customWidth="1"/>
    <col min="11508" max="11508" width="3" style="52" customWidth="1"/>
    <col min="11509" max="11509" width="9.7109375" style="52" customWidth="1"/>
    <col min="11510" max="11510" width="3.85546875" style="52" customWidth="1"/>
    <col min="11511" max="11511" width="14.42578125" style="52" customWidth="1"/>
    <col min="11512" max="11512" width="4.140625" style="52" customWidth="1"/>
    <col min="11513" max="11513" width="14.42578125" style="52" customWidth="1"/>
    <col min="11514" max="11514" width="3.140625" style="52" customWidth="1"/>
    <col min="11515" max="11515" width="17.5703125" style="52" customWidth="1"/>
    <col min="11516" max="11516" width="4" style="52" customWidth="1"/>
    <col min="11517" max="11517" width="11.42578125" style="52" customWidth="1"/>
    <col min="11518" max="11518" width="3.28515625" style="52" customWidth="1"/>
    <col min="11519" max="11519" width="16.85546875" style="52" customWidth="1"/>
    <col min="11520" max="11758" width="9.140625" style="52"/>
    <col min="11759" max="11759" width="15.42578125" style="52" customWidth="1"/>
    <col min="11760" max="11760" width="3" style="52" customWidth="1"/>
    <col min="11761" max="11761" width="9.28515625" style="52" customWidth="1"/>
    <col min="11762" max="11762" width="3" style="52" customWidth="1"/>
    <col min="11763" max="11763" width="9.5703125" style="52" customWidth="1"/>
    <col min="11764" max="11764" width="3" style="52" customWidth="1"/>
    <col min="11765" max="11765" width="9.7109375" style="52" customWidth="1"/>
    <col min="11766" max="11766" width="3.85546875" style="52" customWidth="1"/>
    <col min="11767" max="11767" width="14.42578125" style="52" customWidth="1"/>
    <col min="11768" max="11768" width="4.140625" style="52" customWidth="1"/>
    <col min="11769" max="11769" width="14.42578125" style="52" customWidth="1"/>
    <col min="11770" max="11770" width="3.140625" style="52" customWidth="1"/>
    <col min="11771" max="11771" width="17.5703125" style="52" customWidth="1"/>
    <col min="11772" max="11772" width="4" style="52" customWidth="1"/>
    <col min="11773" max="11773" width="11.42578125" style="52" customWidth="1"/>
    <col min="11774" max="11774" width="3.28515625" style="52" customWidth="1"/>
    <col min="11775" max="11775" width="16.85546875" style="52" customWidth="1"/>
    <col min="11776" max="12014" width="9.140625" style="52"/>
    <col min="12015" max="12015" width="15.42578125" style="52" customWidth="1"/>
    <col min="12016" max="12016" width="3" style="52" customWidth="1"/>
    <col min="12017" max="12017" width="9.28515625" style="52" customWidth="1"/>
    <col min="12018" max="12018" width="3" style="52" customWidth="1"/>
    <col min="12019" max="12019" width="9.5703125" style="52" customWidth="1"/>
    <col min="12020" max="12020" width="3" style="52" customWidth="1"/>
    <col min="12021" max="12021" width="9.7109375" style="52" customWidth="1"/>
    <col min="12022" max="12022" width="3.85546875" style="52" customWidth="1"/>
    <col min="12023" max="12023" width="14.42578125" style="52" customWidth="1"/>
    <col min="12024" max="12024" width="4.140625" style="52" customWidth="1"/>
    <col min="12025" max="12025" width="14.42578125" style="52" customWidth="1"/>
    <col min="12026" max="12026" width="3.140625" style="52" customWidth="1"/>
    <col min="12027" max="12027" width="17.5703125" style="52" customWidth="1"/>
    <col min="12028" max="12028" width="4" style="52" customWidth="1"/>
    <col min="12029" max="12029" width="11.42578125" style="52" customWidth="1"/>
    <col min="12030" max="12030" width="3.28515625" style="52" customWidth="1"/>
    <col min="12031" max="12031" width="16.85546875" style="52" customWidth="1"/>
    <col min="12032" max="12270" width="9.140625" style="52"/>
    <col min="12271" max="12271" width="15.42578125" style="52" customWidth="1"/>
    <col min="12272" max="12272" width="3" style="52" customWidth="1"/>
    <col min="12273" max="12273" width="9.28515625" style="52" customWidth="1"/>
    <col min="12274" max="12274" width="3" style="52" customWidth="1"/>
    <col min="12275" max="12275" width="9.5703125" style="52" customWidth="1"/>
    <col min="12276" max="12276" width="3" style="52" customWidth="1"/>
    <col min="12277" max="12277" width="9.7109375" style="52" customWidth="1"/>
    <col min="12278" max="12278" width="3.85546875" style="52" customWidth="1"/>
    <col min="12279" max="12279" width="14.42578125" style="52" customWidth="1"/>
    <col min="12280" max="12280" width="4.140625" style="52" customWidth="1"/>
    <col min="12281" max="12281" width="14.42578125" style="52" customWidth="1"/>
    <col min="12282" max="12282" width="3.140625" style="52" customWidth="1"/>
    <col min="12283" max="12283" width="17.5703125" style="52" customWidth="1"/>
    <col min="12284" max="12284" width="4" style="52" customWidth="1"/>
    <col min="12285" max="12285" width="11.42578125" style="52" customWidth="1"/>
    <col min="12286" max="12286" width="3.28515625" style="52" customWidth="1"/>
    <col min="12287" max="12287" width="16.85546875" style="52" customWidth="1"/>
    <col min="12288" max="12526" width="9.140625" style="52"/>
    <col min="12527" max="12527" width="15.42578125" style="52" customWidth="1"/>
    <col min="12528" max="12528" width="3" style="52" customWidth="1"/>
    <col min="12529" max="12529" width="9.28515625" style="52" customWidth="1"/>
    <col min="12530" max="12530" width="3" style="52" customWidth="1"/>
    <col min="12531" max="12531" width="9.5703125" style="52" customWidth="1"/>
    <col min="12532" max="12532" width="3" style="52" customWidth="1"/>
    <col min="12533" max="12533" width="9.7109375" style="52" customWidth="1"/>
    <col min="12534" max="12534" width="3.85546875" style="52" customWidth="1"/>
    <col min="12535" max="12535" width="14.42578125" style="52" customWidth="1"/>
    <col min="12536" max="12536" width="4.140625" style="52" customWidth="1"/>
    <col min="12537" max="12537" width="14.42578125" style="52" customWidth="1"/>
    <col min="12538" max="12538" width="3.140625" style="52" customWidth="1"/>
    <col min="12539" max="12539" width="17.5703125" style="52" customWidth="1"/>
    <col min="12540" max="12540" width="4" style="52" customWidth="1"/>
    <col min="12541" max="12541" width="11.42578125" style="52" customWidth="1"/>
    <col min="12542" max="12542" width="3.28515625" style="52" customWidth="1"/>
    <col min="12543" max="12543" width="16.85546875" style="52" customWidth="1"/>
    <col min="12544" max="12782" width="9.140625" style="52"/>
    <col min="12783" max="12783" width="15.42578125" style="52" customWidth="1"/>
    <col min="12784" max="12784" width="3" style="52" customWidth="1"/>
    <col min="12785" max="12785" width="9.28515625" style="52" customWidth="1"/>
    <col min="12786" max="12786" width="3" style="52" customWidth="1"/>
    <col min="12787" max="12787" width="9.5703125" style="52" customWidth="1"/>
    <col min="12788" max="12788" width="3" style="52" customWidth="1"/>
    <col min="12789" max="12789" width="9.7109375" style="52" customWidth="1"/>
    <col min="12790" max="12790" width="3.85546875" style="52" customWidth="1"/>
    <col min="12791" max="12791" width="14.42578125" style="52" customWidth="1"/>
    <col min="12792" max="12792" width="4.140625" style="52" customWidth="1"/>
    <col min="12793" max="12793" width="14.42578125" style="52" customWidth="1"/>
    <col min="12794" max="12794" width="3.140625" style="52" customWidth="1"/>
    <col min="12795" max="12795" width="17.5703125" style="52" customWidth="1"/>
    <col min="12796" max="12796" width="4" style="52" customWidth="1"/>
    <col min="12797" max="12797" width="11.42578125" style="52" customWidth="1"/>
    <col min="12798" max="12798" width="3.28515625" style="52" customWidth="1"/>
    <col min="12799" max="12799" width="16.85546875" style="52" customWidth="1"/>
    <col min="12800" max="13038" width="9.140625" style="52"/>
    <col min="13039" max="13039" width="15.42578125" style="52" customWidth="1"/>
    <col min="13040" max="13040" width="3" style="52" customWidth="1"/>
    <col min="13041" max="13041" width="9.28515625" style="52" customWidth="1"/>
    <col min="13042" max="13042" width="3" style="52" customWidth="1"/>
    <col min="13043" max="13043" width="9.5703125" style="52" customWidth="1"/>
    <col min="13044" max="13044" width="3" style="52" customWidth="1"/>
    <col min="13045" max="13045" width="9.7109375" style="52" customWidth="1"/>
    <col min="13046" max="13046" width="3.85546875" style="52" customWidth="1"/>
    <col min="13047" max="13047" width="14.42578125" style="52" customWidth="1"/>
    <col min="13048" max="13048" width="4.140625" style="52" customWidth="1"/>
    <col min="13049" max="13049" width="14.42578125" style="52" customWidth="1"/>
    <col min="13050" max="13050" width="3.140625" style="52" customWidth="1"/>
    <col min="13051" max="13051" width="17.5703125" style="52" customWidth="1"/>
    <col min="13052" max="13052" width="4" style="52" customWidth="1"/>
    <col min="13053" max="13053" width="11.42578125" style="52" customWidth="1"/>
    <col min="13054" max="13054" width="3.28515625" style="52" customWidth="1"/>
    <col min="13055" max="13055" width="16.85546875" style="52" customWidth="1"/>
    <col min="13056" max="13294" width="9.140625" style="52"/>
    <col min="13295" max="13295" width="15.42578125" style="52" customWidth="1"/>
    <col min="13296" max="13296" width="3" style="52" customWidth="1"/>
    <col min="13297" max="13297" width="9.28515625" style="52" customWidth="1"/>
    <col min="13298" max="13298" width="3" style="52" customWidth="1"/>
    <col min="13299" max="13299" width="9.5703125" style="52" customWidth="1"/>
    <col min="13300" max="13300" width="3" style="52" customWidth="1"/>
    <col min="13301" max="13301" width="9.7109375" style="52" customWidth="1"/>
    <col min="13302" max="13302" width="3.85546875" style="52" customWidth="1"/>
    <col min="13303" max="13303" width="14.42578125" style="52" customWidth="1"/>
    <col min="13304" max="13304" width="4.140625" style="52" customWidth="1"/>
    <col min="13305" max="13305" width="14.42578125" style="52" customWidth="1"/>
    <col min="13306" max="13306" width="3.140625" style="52" customWidth="1"/>
    <col min="13307" max="13307" width="17.5703125" style="52" customWidth="1"/>
    <col min="13308" max="13308" width="4" style="52" customWidth="1"/>
    <col min="13309" max="13309" width="11.42578125" style="52" customWidth="1"/>
    <col min="13310" max="13310" width="3.28515625" style="52" customWidth="1"/>
    <col min="13311" max="13311" width="16.85546875" style="52" customWidth="1"/>
    <col min="13312" max="13550" width="9.140625" style="52"/>
    <col min="13551" max="13551" width="15.42578125" style="52" customWidth="1"/>
    <col min="13552" max="13552" width="3" style="52" customWidth="1"/>
    <col min="13553" max="13553" width="9.28515625" style="52" customWidth="1"/>
    <col min="13554" max="13554" width="3" style="52" customWidth="1"/>
    <col min="13555" max="13555" width="9.5703125" style="52" customWidth="1"/>
    <col min="13556" max="13556" width="3" style="52" customWidth="1"/>
    <col min="13557" max="13557" width="9.7109375" style="52" customWidth="1"/>
    <col min="13558" max="13558" width="3.85546875" style="52" customWidth="1"/>
    <col min="13559" max="13559" width="14.42578125" style="52" customWidth="1"/>
    <col min="13560" max="13560" width="4.140625" style="52" customWidth="1"/>
    <col min="13561" max="13561" width="14.42578125" style="52" customWidth="1"/>
    <col min="13562" max="13562" width="3.140625" style="52" customWidth="1"/>
    <col min="13563" max="13563" width="17.5703125" style="52" customWidth="1"/>
    <col min="13564" max="13564" width="4" style="52" customWidth="1"/>
    <col min="13565" max="13565" width="11.42578125" style="52" customWidth="1"/>
    <col min="13566" max="13566" width="3.28515625" style="52" customWidth="1"/>
    <col min="13567" max="13567" width="16.85546875" style="52" customWidth="1"/>
    <col min="13568" max="13806" width="9.140625" style="52"/>
    <col min="13807" max="13807" width="15.42578125" style="52" customWidth="1"/>
    <col min="13808" max="13808" width="3" style="52" customWidth="1"/>
    <col min="13809" max="13809" width="9.28515625" style="52" customWidth="1"/>
    <col min="13810" max="13810" width="3" style="52" customWidth="1"/>
    <col min="13811" max="13811" width="9.5703125" style="52" customWidth="1"/>
    <col min="13812" max="13812" width="3" style="52" customWidth="1"/>
    <col min="13813" max="13813" width="9.7109375" style="52" customWidth="1"/>
    <col min="13814" max="13814" width="3.85546875" style="52" customWidth="1"/>
    <col min="13815" max="13815" width="14.42578125" style="52" customWidth="1"/>
    <col min="13816" max="13816" width="4.140625" style="52" customWidth="1"/>
    <col min="13817" max="13817" width="14.42578125" style="52" customWidth="1"/>
    <col min="13818" max="13818" width="3.140625" style="52" customWidth="1"/>
    <col min="13819" max="13819" width="17.5703125" style="52" customWidth="1"/>
    <col min="13820" max="13820" width="4" style="52" customWidth="1"/>
    <col min="13821" max="13821" width="11.42578125" style="52" customWidth="1"/>
    <col min="13822" max="13822" width="3.28515625" style="52" customWidth="1"/>
    <col min="13823" max="13823" width="16.85546875" style="52" customWidth="1"/>
    <col min="13824" max="14062" width="9.140625" style="52"/>
    <col min="14063" max="14063" width="15.42578125" style="52" customWidth="1"/>
    <col min="14064" max="14064" width="3" style="52" customWidth="1"/>
    <col min="14065" max="14065" width="9.28515625" style="52" customWidth="1"/>
    <col min="14066" max="14066" width="3" style="52" customWidth="1"/>
    <col min="14067" max="14067" width="9.5703125" style="52" customWidth="1"/>
    <col min="14068" max="14068" width="3" style="52" customWidth="1"/>
    <col min="14069" max="14069" width="9.7109375" style="52" customWidth="1"/>
    <col min="14070" max="14070" width="3.85546875" style="52" customWidth="1"/>
    <col min="14071" max="14071" width="14.42578125" style="52" customWidth="1"/>
    <col min="14072" max="14072" width="4.140625" style="52" customWidth="1"/>
    <col min="14073" max="14073" width="14.42578125" style="52" customWidth="1"/>
    <col min="14074" max="14074" width="3.140625" style="52" customWidth="1"/>
    <col min="14075" max="14075" width="17.5703125" style="52" customWidth="1"/>
    <col min="14076" max="14076" width="4" style="52" customWidth="1"/>
    <col min="14077" max="14077" width="11.42578125" style="52" customWidth="1"/>
    <col min="14078" max="14078" width="3.28515625" style="52" customWidth="1"/>
    <col min="14079" max="14079" width="16.85546875" style="52" customWidth="1"/>
    <col min="14080" max="14318" width="9.140625" style="52"/>
    <col min="14319" max="14319" width="15.42578125" style="52" customWidth="1"/>
    <col min="14320" max="14320" width="3" style="52" customWidth="1"/>
    <col min="14321" max="14321" width="9.28515625" style="52" customWidth="1"/>
    <col min="14322" max="14322" width="3" style="52" customWidth="1"/>
    <col min="14323" max="14323" width="9.5703125" style="52" customWidth="1"/>
    <col min="14324" max="14324" width="3" style="52" customWidth="1"/>
    <col min="14325" max="14325" width="9.7109375" style="52" customWidth="1"/>
    <col min="14326" max="14326" width="3.85546875" style="52" customWidth="1"/>
    <col min="14327" max="14327" width="14.42578125" style="52" customWidth="1"/>
    <col min="14328" max="14328" width="4.140625" style="52" customWidth="1"/>
    <col min="14329" max="14329" width="14.42578125" style="52" customWidth="1"/>
    <col min="14330" max="14330" width="3.140625" style="52" customWidth="1"/>
    <col min="14331" max="14331" width="17.5703125" style="52" customWidth="1"/>
    <col min="14332" max="14332" width="4" style="52" customWidth="1"/>
    <col min="14333" max="14333" width="11.42578125" style="52" customWidth="1"/>
    <col min="14334" max="14334" width="3.28515625" style="52" customWidth="1"/>
    <col min="14335" max="14335" width="16.85546875" style="52" customWidth="1"/>
    <col min="14336" max="14574" width="9.140625" style="52"/>
    <col min="14575" max="14575" width="15.42578125" style="52" customWidth="1"/>
    <col min="14576" max="14576" width="3" style="52" customWidth="1"/>
    <col min="14577" max="14577" width="9.28515625" style="52" customWidth="1"/>
    <col min="14578" max="14578" width="3" style="52" customWidth="1"/>
    <col min="14579" max="14579" width="9.5703125" style="52" customWidth="1"/>
    <col min="14580" max="14580" width="3" style="52" customWidth="1"/>
    <col min="14581" max="14581" width="9.7109375" style="52" customWidth="1"/>
    <col min="14582" max="14582" width="3.85546875" style="52" customWidth="1"/>
    <col min="14583" max="14583" width="14.42578125" style="52" customWidth="1"/>
    <col min="14584" max="14584" width="4.140625" style="52" customWidth="1"/>
    <col min="14585" max="14585" width="14.42578125" style="52" customWidth="1"/>
    <col min="14586" max="14586" width="3.140625" style="52" customWidth="1"/>
    <col min="14587" max="14587" width="17.5703125" style="52" customWidth="1"/>
    <col min="14588" max="14588" width="4" style="52" customWidth="1"/>
    <col min="14589" max="14589" width="11.42578125" style="52" customWidth="1"/>
    <col min="14590" max="14590" width="3.28515625" style="52" customWidth="1"/>
    <col min="14591" max="14591" width="16.85546875" style="52" customWidth="1"/>
    <col min="14592" max="14830" width="9.140625" style="52"/>
    <col min="14831" max="14831" width="15.42578125" style="52" customWidth="1"/>
    <col min="14832" max="14832" width="3" style="52" customWidth="1"/>
    <col min="14833" max="14833" width="9.28515625" style="52" customWidth="1"/>
    <col min="14834" max="14834" width="3" style="52" customWidth="1"/>
    <col min="14835" max="14835" width="9.5703125" style="52" customWidth="1"/>
    <col min="14836" max="14836" width="3" style="52" customWidth="1"/>
    <col min="14837" max="14837" width="9.7109375" style="52" customWidth="1"/>
    <col min="14838" max="14838" width="3.85546875" style="52" customWidth="1"/>
    <col min="14839" max="14839" width="14.42578125" style="52" customWidth="1"/>
    <col min="14840" max="14840" width="4.140625" style="52" customWidth="1"/>
    <col min="14841" max="14841" width="14.42578125" style="52" customWidth="1"/>
    <col min="14842" max="14842" width="3.140625" style="52" customWidth="1"/>
    <col min="14843" max="14843" width="17.5703125" style="52" customWidth="1"/>
    <col min="14844" max="14844" width="4" style="52" customWidth="1"/>
    <col min="14845" max="14845" width="11.42578125" style="52" customWidth="1"/>
    <col min="14846" max="14846" width="3.28515625" style="52" customWidth="1"/>
    <col min="14847" max="14847" width="16.85546875" style="52" customWidth="1"/>
    <col min="14848" max="15086" width="9.140625" style="52"/>
    <col min="15087" max="15087" width="15.42578125" style="52" customWidth="1"/>
    <col min="15088" max="15088" width="3" style="52" customWidth="1"/>
    <col min="15089" max="15089" width="9.28515625" style="52" customWidth="1"/>
    <col min="15090" max="15090" width="3" style="52" customWidth="1"/>
    <col min="15091" max="15091" width="9.5703125" style="52" customWidth="1"/>
    <col min="15092" max="15092" width="3" style="52" customWidth="1"/>
    <col min="15093" max="15093" width="9.7109375" style="52" customWidth="1"/>
    <col min="15094" max="15094" width="3.85546875" style="52" customWidth="1"/>
    <col min="15095" max="15095" width="14.42578125" style="52" customWidth="1"/>
    <col min="15096" max="15096" width="4.140625" style="52" customWidth="1"/>
    <col min="15097" max="15097" width="14.42578125" style="52" customWidth="1"/>
    <col min="15098" max="15098" width="3.140625" style="52" customWidth="1"/>
    <col min="15099" max="15099" width="17.5703125" style="52" customWidth="1"/>
    <col min="15100" max="15100" width="4" style="52" customWidth="1"/>
    <col min="15101" max="15101" width="11.42578125" style="52" customWidth="1"/>
    <col min="15102" max="15102" width="3.28515625" style="52" customWidth="1"/>
    <col min="15103" max="15103" width="16.85546875" style="52" customWidth="1"/>
    <col min="15104" max="15342" width="9.140625" style="52"/>
    <col min="15343" max="15343" width="15.42578125" style="52" customWidth="1"/>
    <col min="15344" max="15344" width="3" style="52" customWidth="1"/>
    <col min="15345" max="15345" width="9.28515625" style="52" customWidth="1"/>
    <col min="15346" max="15346" width="3" style="52" customWidth="1"/>
    <col min="15347" max="15347" width="9.5703125" style="52" customWidth="1"/>
    <col min="15348" max="15348" width="3" style="52" customWidth="1"/>
    <col min="15349" max="15349" width="9.7109375" style="52" customWidth="1"/>
    <col min="15350" max="15350" width="3.85546875" style="52" customWidth="1"/>
    <col min="15351" max="15351" width="14.42578125" style="52" customWidth="1"/>
    <col min="15352" max="15352" width="4.140625" style="52" customWidth="1"/>
    <col min="15353" max="15353" width="14.42578125" style="52" customWidth="1"/>
    <col min="15354" max="15354" width="3.140625" style="52" customWidth="1"/>
    <col min="15355" max="15355" width="17.5703125" style="52" customWidth="1"/>
    <col min="15356" max="15356" width="4" style="52" customWidth="1"/>
    <col min="15357" max="15357" width="11.42578125" style="52" customWidth="1"/>
    <col min="15358" max="15358" width="3.28515625" style="52" customWidth="1"/>
    <col min="15359" max="15359" width="16.85546875" style="52" customWidth="1"/>
    <col min="15360" max="15598" width="9.140625" style="52"/>
    <col min="15599" max="15599" width="15.42578125" style="52" customWidth="1"/>
    <col min="15600" max="15600" width="3" style="52" customWidth="1"/>
    <col min="15601" max="15601" width="9.28515625" style="52" customWidth="1"/>
    <col min="15602" max="15602" width="3" style="52" customWidth="1"/>
    <col min="15603" max="15603" width="9.5703125" style="52" customWidth="1"/>
    <col min="15604" max="15604" width="3" style="52" customWidth="1"/>
    <col min="15605" max="15605" width="9.7109375" style="52" customWidth="1"/>
    <col min="15606" max="15606" width="3.85546875" style="52" customWidth="1"/>
    <col min="15607" max="15607" width="14.42578125" style="52" customWidth="1"/>
    <col min="15608" max="15608" width="4.140625" style="52" customWidth="1"/>
    <col min="15609" max="15609" width="14.42578125" style="52" customWidth="1"/>
    <col min="15610" max="15610" width="3.140625" style="52" customWidth="1"/>
    <col min="15611" max="15611" width="17.5703125" style="52" customWidth="1"/>
    <col min="15612" max="15612" width="4" style="52" customWidth="1"/>
    <col min="15613" max="15613" width="11.42578125" style="52" customWidth="1"/>
    <col min="15614" max="15614" width="3.28515625" style="52" customWidth="1"/>
    <col min="15615" max="15615" width="16.85546875" style="52" customWidth="1"/>
    <col min="15616" max="15854" width="9.140625" style="52"/>
    <col min="15855" max="15855" width="15.42578125" style="52" customWidth="1"/>
    <col min="15856" max="15856" width="3" style="52" customWidth="1"/>
    <col min="15857" max="15857" width="9.28515625" style="52" customWidth="1"/>
    <col min="15858" max="15858" width="3" style="52" customWidth="1"/>
    <col min="15859" max="15859" width="9.5703125" style="52" customWidth="1"/>
    <col min="15860" max="15860" width="3" style="52" customWidth="1"/>
    <col min="15861" max="15861" width="9.7109375" style="52" customWidth="1"/>
    <col min="15862" max="15862" width="3.85546875" style="52" customWidth="1"/>
    <col min="15863" max="15863" width="14.42578125" style="52" customWidth="1"/>
    <col min="15864" max="15864" width="4.140625" style="52" customWidth="1"/>
    <col min="15865" max="15865" width="14.42578125" style="52" customWidth="1"/>
    <col min="15866" max="15866" width="3.140625" style="52" customWidth="1"/>
    <col min="15867" max="15867" width="17.5703125" style="52" customWidth="1"/>
    <col min="15868" max="15868" width="4" style="52" customWidth="1"/>
    <col min="15869" max="15869" width="11.42578125" style="52" customWidth="1"/>
    <col min="15870" max="15870" width="3.28515625" style="52" customWidth="1"/>
    <col min="15871" max="15871" width="16.85546875" style="52" customWidth="1"/>
    <col min="15872" max="16110" width="9.140625" style="52"/>
    <col min="16111" max="16111" width="15.42578125" style="52" customWidth="1"/>
    <col min="16112" max="16112" width="3" style="52" customWidth="1"/>
    <col min="16113" max="16113" width="9.28515625" style="52" customWidth="1"/>
    <col min="16114" max="16114" width="3" style="52" customWidth="1"/>
    <col min="16115" max="16115" width="9.5703125" style="52" customWidth="1"/>
    <col min="16116" max="16116" width="3" style="52" customWidth="1"/>
    <col min="16117" max="16117" width="9.7109375" style="52" customWidth="1"/>
    <col min="16118" max="16118" width="3.85546875" style="52" customWidth="1"/>
    <col min="16119" max="16119" width="14.42578125" style="52" customWidth="1"/>
    <col min="16120" max="16120" width="4.140625" style="52" customWidth="1"/>
    <col min="16121" max="16121" width="14.42578125" style="52" customWidth="1"/>
    <col min="16122" max="16122" width="3.140625" style="52" customWidth="1"/>
    <col min="16123" max="16123" width="17.5703125" style="52" customWidth="1"/>
    <col min="16124" max="16124" width="4" style="52" customWidth="1"/>
    <col min="16125" max="16125" width="11.42578125" style="52" customWidth="1"/>
    <col min="16126" max="16126" width="3.28515625" style="52" customWidth="1"/>
    <col min="16127" max="16127" width="16.85546875" style="52" customWidth="1"/>
    <col min="16128" max="16366" width="9.140625" style="52"/>
    <col min="16367" max="16384" width="8.85546875" style="52" customWidth="1"/>
  </cols>
  <sheetData>
    <row r="1" spans="1:17" ht="13.5" thickBot="1" x14ac:dyDescent="0.25"/>
    <row r="2" spans="1:17" ht="23.25" x14ac:dyDescent="0.35">
      <c r="A2" s="352" t="s">
        <v>88</v>
      </c>
      <c r="B2" s="353"/>
      <c r="C2" s="353"/>
      <c r="D2" s="353"/>
      <c r="E2" s="353"/>
      <c r="F2" s="353"/>
      <c r="G2" s="353"/>
      <c r="H2" s="353"/>
      <c r="I2" s="353"/>
      <c r="J2" s="353"/>
      <c r="K2" s="353"/>
      <c r="L2" s="353"/>
      <c r="M2" s="353"/>
      <c r="N2" s="353"/>
      <c r="O2" s="353"/>
      <c r="P2" s="353"/>
      <c r="Q2" s="354"/>
    </row>
    <row r="3" spans="1:17" s="53" customFormat="1" ht="18.75" x14ac:dyDescent="0.3">
      <c r="A3" s="355" t="s">
        <v>1</v>
      </c>
      <c r="B3" s="356"/>
      <c r="C3" s="356"/>
      <c r="D3" s="356"/>
      <c r="E3" s="356"/>
      <c r="F3" s="356"/>
      <c r="G3" s="356"/>
      <c r="H3" s="356"/>
      <c r="I3" s="356"/>
      <c r="J3" s="356"/>
      <c r="K3" s="356"/>
      <c r="L3" s="356"/>
      <c r="M3" s="356"/>
      <c r="N3" s="356"/>
      <c r="O3" s="356"/>
      <c r="P3" s="356"/>
      <c r="Q3" s="357"/>
    </row>
    <row r="4" spans="1:17" s="53" customFormat="1" ht="18.75" x14ac:dyDescent="0.3">
      <c r="A4" s="358" t="s">
        <v>89</v>
      </c>
      <c r="B4" s="359"/>
      <c r="C4" s="359"/>
      <c r="D4" s="359"/>
      <c r="E4" s="359"/>
      <c r="F4" s="359"/>
      <c r="G4" s="359"/>
      <c r="H4" s="359"/>
      <c r="I4" s="359"/>
      <c r="J4" s="359"/>
      <c r="K4" s="359"/>
      <c r="L4" s="359"/>
      <c r="M4" s="359"/>
      <c r="N4" s="359"/>
      <c r="O4" s="359"/>
      <c r="P4" s="359"/>
      <c r="Q4" s="360"/>
    </row>
    <row r="5" spans="1:17" s="53" customFormat="1" ht="13.5" thickBot="1" x14ac:dyDescent="0.25">
      <c r="A5" s="54"/>
      <c r="B5" s="55"/>
      <c r="C5" s="55"/>
      <c r="D5" s="55"/>
      <c r="E5" s="55"/>
      <c r="F5" s="55"/>
      <c r="G5" s="55"/>
      <c r="H5" s="55"/>
      <c r="I5" s="361" t="s">
        <v>90</v>
      </c>
      <c r="J5" s="361"/>
      <c r="K5" s="361"/>
      <c r="L5" s="55"/>
      <c r="M5" s="55"/>
      <c r="N5" s="55"/>
      <c r="O5" s="55"/>
      <c r="P5" s="55"/>
      <c r="Q5" s="56"/>
    </row>
    <row r="6" spans="1:17" ht="13.5" thickBot="1" x14ac:dyDescent="0.25">
      <c r="A6" s="362" t="s">
        <v>91</v>
      </c>
      <c r="B6" s="363"/>
      <c r="C6" s="363"/>
      <c r="D6" s="363"/>
      <c r="E6" s="363"/>
      <c r="F6" s="363"/>
      <c r="G6" s="363"/>
      <c r="H6" s="363"/>
      <c r="I6" s="363"/>
      <c r="J6" s="363"/>
      <c r="K6" s="363"/>
      <c r="L6" s="363"/>
      <c r="M6" s="363"/>
      <c r="N6" s="363"/>
      <c r="O6" s="363"/>
      <c r="P6" s="363"/>
      <c r="Q6" s="364"/>
    </row>
    <row r="7" spans="1:17" x14ac:dyDescent="0.2">
      <c r="A7" s="57"/>
      <c r="B7" s="58"/>
      <c r="C7" s="58"/>
      <c r="D7" s="58"/>
      <c r="E7" s="58"/>
      <c r="F7" s="58"/>
      <c r="G7" s="58"/>
      <c r="H7" s="58"/>
      <c r="I7" s="58"/>
      <c r="J7" s="58"/>
      <c r="K7" s="58"/>
      <c r="L7" s="58"/>
      <c r="M7" s="58"/>
      <c r="N7" s="58"/>
      <c r="O7" s="58"/>
      <c r="P7" s="58"/>
      <c r="Q7" s="59"/>
    </row>
    <row r="8" spans="1:17" s="64" customFormat="1" ht="18.75" x14ac:dyDescent="0.3">
      <c r="A8" s="60" t="s">
        <v>92</v>
      </c>
      <c r="B8" s="61"/>
      <c r="C8" s="346" t="s">
        <v>3</v>
      </c>
      <c r="D8" s="346"/>
      <c r="E8" s="346"/>
      <c r="F8" s="346"/>
      <c r="G8" s="346"/>
      <c r="H8" s="346"/>
      <c r="I8" s="346"/>
      <c r="J8" s="346"/>
      <c r="K8" s="346"/>
      <c r="L8" s="61"/>
      <c r="M8" s="61"/>
      <c r="N8" s="61"/>
      <c r="O8" s="62"/>
      <c r="P8" s="61"/>
      <c r="Q8" s="63"/>
    </row>
    <row r="9" spans="1:17" s="64" customFormat="1" ht="18.75" x14ac:dyDescent="0.3">
      <c r="A9" s="65"/>
      <c r="B9" s="61"/>
      <c r="C9" s="61"/>
      <c r="D9" s="61"/>
      <c r="E9" s="61"/>
      <c r="F9" s="61"/>
      <c r="G9" s="61"/>
      <c r="H9" s="61"/>
      <c r="I9" s="61"/>
      <c r="J9" s="61"/>
      <c r="K9" s="61"/>
      <c r="L9" s="61"/>
      <c r="M9" s="61"/>
      <c r="N9" s="61"/>
      <c r="O9" s="62"/>
      <c r="P9" s="61"/>
      <c r="Q9" s="63"/>
    </row>
    <row r="10" spans="1:17" x14ac:dyDescent="0.2">
      <c r="A10" s="57"/>
      <c r="B10" s="58"/>
      <c r="C10" s="58"/>
      <c r="D10" s="58"/>
      <c r="E10" s="58"/>
      <c r="F10" s="58"/>
      <c r="G10" s="58"/>
      <c r="H10" s="58"/>
      <c r="I10" s="58"/>
      <c r="J10" s="58"/>
      <c r="K10" s="58"/>
      <c r="L10" s="58"/>
      <c r="M10" s="58"/>
      <c r="N10" s="58"/>
      <c r="O10" s="58"/>
      <c r="P10" s="58"/>
      <c r="Q10" s="59"/>
    </row>
    <row r="11" spans="1:17" ht="15.75" x14ac:dyDescent="0.25">
      <c r="A11" s="57"/>
      <c r="B11" s="58"/>
      <c r="C11" s="58"/>
      <c r="D11" s="58"/>
      <c r="E11" s="58"/>
      <c r="F11" s="58"/>
      <c r="G11" s="66" t="s">
        <v>93</v>
      </c>
      <c r="H11" s="58"/>
      <c r="I11" s="66" t="s">
        <v>94</v>
      </c>
      <c r="J11" s="58"/>
      <c r="K11" s="66" t="s">
        <v>95</v>
      </c>
      <c r="L11" s="58"/>
      <c r="M11" s="67" t="s">
        <v>96</v>
      </c>
      <c r="N11" s="58"/>
      <c r="O11" s="66" t="s">
        <v>97</v>
      </c>
      <c r="P11" s="58"/>
      <c r="Q11" s="68" t="s">
        <v>98</v>
      </c>
    </row>
    <row r="12" spans="1:17" ht="15.75" x14ac:dyDescent="0.25">
      <c r="A12" s="57"/>
      <c r="B12" s="58"/>
      <c r="C12" s="58"/>
      <c r="D12" s="58"/>
      <c r="E12" s="58"/>
      <c r="F12" s="58"/>
      <c r="G12" s="69"/>
      <c r="H12" s="58"/>
      <c r="I12" s="69"/>
      <c r="J12" s="58"/>
      <c r="K12" s="69"/>
      <c r="L12" s="58"/>
      <c r="M12" s="67" t="s">
        <v>99</v>
      </c>
      <c r="N12" s="58"/>
      <c r="O12" s="69"/>
      <c r="P12" s="58"/>
      <c r="Q12" s="68" t="s">
        <v>100</v>
      </c>
    </row>
    <row r="13" spans="1:17" ht="15.75" x14ac:dyDescent="0.25">
      <c r="A13" s="70"/>
      <c r="B13" s="69"/>
      <c r="C13" s="69"/>
      <c r="D13" s="69"/>
      <c r="E13" s="69"/>
      <c r="F13" s="69"/>
      <c r="G13" s="69"/>
      <c r="H13" s="69"/>
      <c r="I13" s="69"/>
      <c r="J13" s="69"/>
      <c r="K13" s="69"/>
      <c r="L13" s="69"/>
      <c r="M13" s="69"/>
      <c r="N13" s="69"/>
      <c r="O13" s="69"/>
      <c r="P13" s="69"/>
      <c r="Q13" s="71"/>
    </row>
    <row r="14" spans="1:17" ht="15.75" x14ac:dyDescent="0.25">
      <c r="A14" s="70"/>
      <c r="B14" s="69"/>
      <c r="C14" s="69"/>
      <c r="D14" s="69"/>
      <c r="E14" s="69"/>
      <c r="F14" s="69"/>
      <c r="G14" s="69"/>
      <c r="H14" s="69"/>
      <c r="I14" s="69"/>
      <c r="J14" s="69"/>
      <c r="K14" s="69"/>
      <c r="L14" s="69"/>
      <c r="M14" s="66" t="s">
        <v>57</v>
      </c>
      <c r="N14" s="69"/>
      <c r="O14" s="69"/>
      <c r="P14" s="69"/>
      <c r="Q14" s="72" t="s">
        <v>57</v>
      </c>
    </row>
    <row r="15" spans="1:17" ht="15.75" x14ac:dyDescent="0.25">
      <c r="A15" s="70"/>
      <c r="B15" s="69"/>
      <c r="C15" s="66" t="s">
        <v>54</v>
      </c>
      <c r="D15" s="69"/>
      <c r="E15" s="66" t="s">
        <v>55</v>
      </c>
      <c r="F15" s="69"/>
      <c r="G15" s="66" t="s">
        <v>56</v>
      </c>
      <c r="H15" s="69"/>
      <c r="I15" s="66" t="s">
        <v>56</v>
      </c>
      <c r="J15" s="69"/>
      <c r="K15" s="66" t="s">
        <v>101</v>
      </c>
      <c r="L15" s="69"/>
      <c r="M15" s="66" t="s">
        <v>102</v>
      </c>
      <c r="N15" s="69"/>
      <c r="O15" s="66" t="s">
        <v>101</v>
      </c>
      <c r="P15" s="69"/>
      <c r="Q15" s="72" t="s">
        <v>102</v>
      </c>
    </row>
    <row r="16" spans="1:17" ht="15.75" x14ac:dyDescent="0.25">
      <c r="A16" s="73" t="s">
        <v>103</v>
      </c>
      <c r="B16" s="69"/>
      <c r="C16" s="66" t="s">
        <v>104</v>
      </c>
      <c r="D16" s="69"/>
      <c r="E16" s="66" t="s">
        <v>104</v>
      </c>
      <c r="F16" s="69"/>
      <c r="G16" s="66" t="s">
        <v>105</v>
      </c>
      <c r="H16" s="69"/>
      <c r="I16" s="66" t="s">
        <v>106</v>
      </c>
      <c r="J16" s="69"/>
      <c r="K16" s="66" t="s">
        <v>106</v>
      </c>
      <c r="L16" s="69"/>
      <c r="M16" s="66" t="s">
        <v>107</v>
      </c>
      <c r="N16" s="69"/>
      <c r="O16" s="66" t="s">
        <v>108</v>
      </c>
      <c r="P16" s="69"/>
      <c r="Q16" s="72" t="s">
        <v>109</v>
      </c>
    </row>
    <row r="17" spans="1:22" ht="15.75" x14ac:dyDescent="0.25">
      <c r="A17" s="74" t="s">
        <v>110</v>
      </c>
      <c r="B17" s="69"/>
      <c r="C17" s="75" t="s">
        <v>111</v>
      </c>
      <c r="D17" s="69"/>
      <c r="E17" s="75" t="s">
        <v>111</v>
      </c>
      <c r="F17" s="69"/>
      <c r="G17" s="75" t="s">
        <v>111</v>
      </c>
      <c r="H17" s="69"/>
      <c r="I17" s="75" t="s">
        <v>112</v>
      </c>
      <c r="J17" s="69"/>
      <c r="K17" s="75" t="s">
        <v>112</v>
      </c>
      <c r="L17" s="69"/>
      <c r="M17" s="75" t="s">
        <v>111</v>
      </c>
      <c r="N17" s="69"/>
      <c r="O17" s="75" t="s">
        <v>111</v>
      </c>
      <c r="P17" s="69"/>
      <c r="Q17" s="76" t="s">
        <v>111</v>
      </c>
    </row>
    <row r="18" spans="1:22" ht="15.75" x14ac:dyDescent="0.25">
      <c r="A18" s="70"/>
      <c r="B18" s="69"/>
      <c r="C18" s="69"/>
      <c r="D18" s="69"/>
      <c r="E18" s="69"/>
      <c r="F18" s="69"/>
      <c r="G18" s="69"/>
      <c r="H18" s="69"/>
      <c r="I18" s="69"/>
      <c r="J18" s="69"/>
      <c r="K18" s="69"/>
      <c r="L18" s="69"/>
      <c r="M18" s="69"/>
      <c r="N18" s="69"/>
      <c r="O18" s="69"/>
      <c r="P18" s="69"/>
      <c r="Q18" s="71"/>
    </row>
    <row r="19" spans="1:22" ht="15" x14ac:dyDescent="0.25">
      <c r="A19" s="77"/>
      <c r="B19" s="78"/>
      <c r="C19" s="78"/>
      <c r="D19" s="78"/>
      <c r="E19" s="78"/>
      <c r="F19" s="78"/>
      <c r="G19" s="78"/>
      <c r="H19" s="78"/>
      <c r="I19" s="78"/>
      <c r="J19" s="78"/>
      <c r="K19" s="78"/>
      <c r="L19" s="78"/>
      <c r="M19" s="78"/>
      <c r="N19" s="78"/>
      <c r="O19" s="78"/>
      <c r="P19" s="78"/>
      <c r="Q19" s="79"/>
    </row>
    <row r="20" spans="1:22" ht="15.75" x14ac:dyDescent="0.25">
      <c r="A20" s="365" t="s">
        <v>113</v>
      </c>
      <c r="B20" s="365"/>
      <c r="C20" s="365"/>
      <c r="D20" s="365"/>
      <c r="E20" s="365"/>
      <c r="F20" s="365"/>
      <c r="G20" s="365"/>
      <c r="H20" s="365"/>
      <c r="I20" s="365"/>
      <c r="J20" s="365"/>
      <c r="K20" s="365"/>
      <c r="L20" s="365"/>
      <c r="M20" s="365"/>
      <c r="N20" s="365"/>
      <c r="O20" s="365"/>
      <c r="P20" s="365"/>
      <c r="Q20" s="365"/>
    </row>
    <row r="21" spans="1:22" ht="15.75" x14ac:dyDescent="0.25">
      <c r="A21" s="80" t="s">
        <v>114</v>
      </c>
      <c r="B21" s="81"/>
      <c r="C21" s="82"/>
      <c r="D21" s="81"/>
      <c r="E21" s="82"/>
      <c r="F21" s="81"/>
      <c r="G21" s="82"/>
      <c r="H21" s="81"/>
      <c r="I21" s="83"/>
      <c r="J21" s="81"/>
      <c r="K21" s="83"/>
      <c r="L21" s="81"/>
      <c r="M21" s="84">
        <f>G21*K21</f>
        <v>0</v>
      </c>
      <c r="N21" s="81"/>
      <c r="O21" s="85"/>
      <c r="P21" s="81"/>
      <c r="Q21" s="86">
        <f>K21*O21</f>
        <v>0</v>
      </c>
    </row>
    <row r="22" spans="1:22" ht="15.75" x14ac:dyDescent="0.25">
      <c r="A22" s="80" t="s">
        <v>115</v>
      </c>
      <c r="B22" s="81"/>
      <c r="C22" s="82">
        <v>160</v>
      </c>
      <c r="D22" s="81"/>
      <c r="E22" s="82">
        <v>160</v>
      </c>
      <c r="F22" s="81"/>
      <c r="G22" s="82">
        <v>165</v>
      </c>
      <c r="H22" s="81"/>
      <c r="I22" s="83">
        <v>82</v>
      </c>
      <c r="J22" s="81"/>
      <c r="K22" s="83">
        <v>83</v>
      </c>
      <c r="L22" s="81"/>
      <c r="M22" s="84">
        <f>G22*K22</f>
        <v>13695</v>
      </c>
      <c r="N22" s="81"/>
      <c r="O22" s="85">
        <f>G22+3</f>
        <v>168</v>
      </c>
      <c r="P22" s="81"/>
      <c r="Q22" s="86">
        <f>K22*O22</f>
        <v>13944</v>
      </c>
    </row>
    <row r="23" spans="1:22" ht="15.75" x14ac:dyDescent="0.25">
      <c r="A23" s="80" t="s">
        <v>116</v>
      </c>
      <c r="B23" s="81"/>
      <c r="C23" s="87">
        <v>160</v>
      </c>
      <c r="D23" s="81"/>
      <c r="E23" s="87">
        <v>160</v>
      </c>
      <c r="F23" s="81"/>
      <c r="G23" s="82">
        <v>165</v>
      </c>
      <c r="H23" s="81"/>
      <c r="I23" s="88">
        <v>884</v>
      </c>
      <c r="J23" s="81"/>
      <c r="K23" s="88">
        <v>893</v>
      </c>
      <c r="L23" s="81"/>
      <c r="M23" s="84">
        <f t="shared" ref="M23:M26" si="0">G23*K23</f>
        <v>147345</v>
      </c>
      <c r="N23" s="81"/>
      <c r="O23" s="85">
        <f t="shared" ref="O23:O25" si="1">G23+3</f>
        <v>168</v>
      </c>
      <c r="P23" s="81"/>
      <c r="Q23" s="86">
        <f t="shared" ref="Q23:Q26" si="2">K23*O23</f>
        <v>150024</v>
      </c>
    </row>
    <row r="24" spans="1:22" ht="15.75" x14ac:dyDescent="0.25">
      <c r="A24" s="80" t="s">
        <v>117</v>
      </c>
      <c r="B24" s="81"/>
      <c r="C24" s="82">
        <v>160</v>
      </c>
      <c r="D24" s="81"/>
      <c r="E24" s="82">
        <v>160</v>
      </c>
      <c r="F24" s="81"/>
      <c r="G24" s="82">
        <v>165</v>
      </c>
      <c r="H24" s="81"/>
      <c r="I24" s="83">
        <v>5023</v>
      </c>
      <c r="J24" s="81"/>
      <c r="K24" s="83">
        <v>5073</v>
      </c>
      <c r="L24" s="81"/>
      <c r="M24" s="84">
        <f t="shared" si="0"/>
        <v>837045</v>
      </c>
      <c r="N24" s="81"/>
      <c r="O24" s="85">
        <f t="shared" si="1"/>
        <v>168</v>
      </c>
      <c r="P24" s="81"/>
      <c r="Q24" s="86">
        <f t="shared" si="2"/>
        <v>852264</v>
      </c>
      <c r="V24" s="52">
        <f>G22*0.67</f>
        <v>110.55000000000001</v>
      </c>
    </row>
    <row r="25" spans="1:22" ht="15.75" x14ac:dyDescent="0.25">
      <c r="A25" s="80" t="s">
        <v>118</v>
      </c>
      <c r="B25" s="81"/>
      <c r="C25" s="87">
        <v>160</v>
      </c>
      <c r="D25" s="81"/>
      <c r="E25" s="87">
        <v>160</v>
      </c>
      <c r="F25" s="81"/>
      <c r="G25" s="87">
        <v>165</v>
      </c>
      <c r="H25" s="81"/>
      <c r="I25" s="89">
        <v>15321</v>
      </c>
      <c r="J25" s="81"/>
      <c r="K25" s="89">
        <v>15474</v>
      </c>
      <c r="L25" s="81"/>
      <c r="M25" s="84">
        <f t="shared" si="0"/>
        <v>2553210</v>
      </c>
      <c r="N25" s="81"/>
      <c r="O25" s="85">
        <f t="shared" si="1"/>
        <v>168</v>
      </c>
      <c r="P25" s="81"/>
      <c r="Q25" s="86">
        <f t="shared" si="2"/>
        <v>2599632</v>
      </c>
      <c r="V25" s="208">
        <f>O22*0.67</f>
        <v>112.56</v>
      </c>
    </row>
    <row r="26" spans="1:22" ht="15.75" x14ac:dyDescent="0.25">
      <c r="A26" s="80" t="s">
        <v>119</v>
      </c>
      <c r="B26" s="81"/>
      <c r="C26" s="87">
        <v>80</v>
      </c>
      <c r="D26" s="81"/>
      <c r="E26" s="87">
        <v>80</v>
      </c>
      <c r="F26" s="81"/>
      <c r="G26" s="87">
        <v>83</v>
      </c>
      <c r="H26" s="81"/>
      <c r="I26" s="89">
        <v>649</v>
      </c>
      <c r="J26" s="81"/>
      <c r="K26" s="89">
        <v>655</v>
      </c>
      <c r="L26" s="81"/>
      <c r="M26" s="84">
        <f t="shared" si="0"/>
        <v>54365</v>
      </c>
      <c r="N26" s="81"/>
      <c r="O26" s="90">
        <f>O25/2</f>
        <v>84</v>
      </c>
      <c r="P26" s="81"/>
      <c r="Q26" s="86">
        <f t="shared" si="2"/>
        <v>55020</v>
      </c>
    </row>
    <row r="27" spans="1:22" ht="15.75" x14ac:dyDescent="0.25">
      <c r="A27" s="91" t="s">
        <v>120</v>
      </c>
      <c r="B27" s="81"/>
      <c r="C27" s="92"/>
      <c r="D27" s="81"/>
      <c r="E27" s="92"/>
      <c r="F27" s="81"/>
      <c r="G27" s="92"/>
      <c r="H27" s="81"/>
      <c r="I27" s="93">
        <f>SUM(I21:I26)</f>
        <v>21959</v>
      </c>
      <c r="J27" s="81"/>
      <c r="K27" s="93">
        <f>SUM(K21:K26)</f>
        <v>22178</v>
      </c>
      <c r="L27" s="81"/>
      <c r="M27" s="93">
        <f>SUM(M21:M26)</f>
        <v>3605660</v>
      </c>
      <c r="N27" s="81"/>
      <c r="O27" s="94"/>
      <c r="P27" s="81"/>
      <c r="Q27" s="95">
        <f>SUM(Q21:Q26)</f>
        <v>3670884</v>
      </c>
    </row>
    <row r="28" spans="1:22" ht="15.75" x14ac:dyDescent="0.25">
      <c r="A28" s="80"/>
      <c r="B28" s="81"/>
      <c r="C28" s="87"/>
      <c r="D28" s="81"/>
      <c r="E28" s="87"/>
      <c r="F28" s="81"/>
      <c r="G28" s="87"/>
      <c r="H28" s="81"/>
      <c r="I28" s="89"/>
      <c r="J28" s="81"/>
      <c r="K28" s="89"/>
      <c r="L28" s="81"/>
      <c r="M28" s="90"/>
      <c r="N28" s="81"/>
      <c r="O28" s="90"/>
      <c r="P28" s="81"/>
      <c r="Q28" s="96"/>
    </row>
    <row r="29" spans="1:22" ht="15.75" x14ac:dyDescent="0.25">
      <c r="A29" s="366" t="s">
        <v>121</v>
      </c>
      <c r="B29" s="367"/>
      <c r="C29" s="367"/>
      <c r="D29" s="367"/>
      <c r="E29" s="367"/>
      <c r="F29" s="367"/>
      <c r="G29" s="367"/>
      <c r="H29" s="367"/>
      <c r="I29" s="367"/>
      <c r="J29" s="367"/>
      <c r="K29" s="367"/>
      <c r="L29" s="367"/>
      <c r="M29" s="367"/>
      <c r="N29" s="367"/>
      <c r="O29" s="367"/>
      <c r="P29" s="367"/>
      <c r="Q29" s="368"/>
    </row>
    <row r="30" spans="1:22" ht="15.75" x14ac:dyDescent="0.25">
      <c r="A30" s="80" t="s">
        <v>114</v>
      </c>
      <c r="B30" s="81"/>
      <c r="C30" s="87"/>
      <c r="D30" s="81"/>
      <c r="E30" s="87"/>
      <c r="F30" s="81"/>
      <c r="G30" s="87"/>
      <c r="H30" s="81"/>
      <c r="I30" s="89"/>
      <c r="J30" s="81"/>
      <c r="K30" s="89"/>
      <c r="L30" s="81"/>
      <c r="M30" s="84">
        <f t="shared" ref="M30:M35" si="3">G30*K30</f>
        <v>0</v>
      </c>
      <c r="N30" s="81"/>
      <c r="O30" s="90"/>
      <c r="P30" s="81"/>
      <c r="Q30" s="86">
        <f t="shared" ref="Q30:Q35" si="4">K30*O30</f>
        <v>0</v>
      </c>
    </row>
    <row r="31" spans="1:22" ht="15.75" x14ac:dyDescent="0.25">
      <c r="A31" s="80" t="s">
        <v>115</v>
      </c>
      <c r="B31" s="81"/>
      <c r="C31" s="87">
        <v>160</v>
      </c>
      <c r="D31" s="81"/>
      <c r="E31" s="87">
        <v>160</v>
      </c>
      <c r="F31" s="81"/>
      <c r="G31" s="87">
        <v>165</v>
      </c>
      <c r="H31" s="81"/>
      <c r="I31" s="89">
        <v>74</v>
      </c>
      <c r="J31" s="81"/>
      <c r="K31" s="89">
        <v>74</v>
      </c>
      <c r="L31" s="81"/>
      <c r="M31" s="84">
        <f t="shared" si="3"/>
        <v>12210</v>
      </c>
      <c r="N31" s="81"/>
      <c r="O31" s="85">
        <f>G31+3</f>
        <v>168</v>
      </c>
      <c r="P31" s="81"/>
      <c r="Q31" s="86">
        <f t="shared" si="4"/>
        <v>12432</v>
      </c>
    </row>
    <row r="32" spans="1:22" ht="15.75" x14ac:dyDescent="0.25">
      <c r="A32" s="80" t="s">
        <v>116</v>
      </c>
      <c r="B32" s="81"/>
      <c r="C32" s="87">
        <v>160</v>
      </c>
      <c r="D32" s="81"/>
      <c r="E32" s="87">
        <v>160</v>
      </c>
      <c r="F32" s="81"/>
      <c r="G32" s="87">
        <v>165</v>
      </c>
      <c r="H32" s="81"/>
      <c r="I32" s="89">
        <v>795</v>
      </c>
      <c r="J32" s="81"/>
      <c r="K32" s="89">
        <v>803</v>
      </c>
      <c r="L32" s="81"/>
      <c r="M32" s="84">
        <f t="shared" si="3"/>
        <v>132495</v>
      </c>
      <c r="N32" s="81"/>
      <c r="O32" s="85">
        <f t="shared" ref="O32:O34" si="5">G32+3</f>
        <v>168</v>
      </c>
      <c r="P32" s="81"/>
      <c r="Q32" s="86">
        <f t="shared" si="4"/>
        <v>134904</v>
      </c>
    </row>
    <row r="33" spans="1:17" ht="15.75" x14ac:dyDescent="0.25">
      <c r="A33" s="80" t="s">
        <v>117</v>
      </c>
      <c r="B33" s="81"/>
      <c r="C33" s="87">
        <v>160</v>
      </c>
      <c r="D33" s="81"/>
      <c r="E33" s="87">
        <v>160</v>
      </c>
      <c r="F33" s="81"/>
      <c r="G33" s="87">
        <v>165</v>
      </c>
      <c r="H33" s="81"/>
      <c r="I33" s="89">
        <v>4515</v>
      </c>
      <c r="J33" s="81"/>
      <c r="K33" s="89">
        <v>4560</v>
      </c>
      <c r="L33" s="81"/>
      <c r="M33" s="84">
        <f t="shared" si="3"/>
        <v>752400</v>
      </c>
      <c r="N33" s="81"/>
      <c r="O33" s="85">
        <f t="shared" si="5"/>
        <v>168</v>
      </c>
      <c r="P33" s="81"/>
      <c r="Q33" s="86">
        <f t="shared" si="4"/>
        <v>766080</v>
      </c>
    </row>
    <row r="34" spans="1:17" ht="15.75" x14ac:dyDescent="0.25">
      <c r="A34" s="80" t="s">
        <v>118</v>
      </c>
      <c r="B34" s="81"/>
      <c r="C34" s="87">
        <v>160</v>
      </c>
      <c r="D34" s="81"/>
      <c r="E34" s="87">
        <v>160</v>
      </c>
      <c r="F34" s="81"/>
      <c r="G34" s="87">
        <v>165</v>
      </c>
      <c r="H34" s="81"/>
      <c r="I34" s="89">
        <v>13772</v>
      </c>
      <c r="J34" s="81"/>
      <c r="K34" s="89">
        <v>13910</v>
      </c>
      <c r="L34" s="81"/>
      <c r="M34" s="84">
        <f t="shared" si="3"/>
        <v>2295150</v>
      </c>
      <c r="N34" s="81"/>
      <c r="O34" s="85">
        <f t="shared" si="5"/>
        <v>168</v>
      </c>
      <c r="P34" s="81"/>
      <c r="Q34" s="86">
        <f t="shared" si="4"/>
        <v>2336880</v>
      </c>
    </row>
    <row r="35" spans="1:17" ht="15.75" x14ac:dyDescent="0.25">
      <c r="A35" s="80" t="s">
        <v>119</v>
      </c>
      <c r="B35" s="81"/>
      <c r="C35" s="87">
        <v>80</v>
      </c>
      <c r="D35" s="81"/>
      <c r="E35" s="87">
        <v>80</v>
      </c>
      <c r="F35" s="81"/>
      <c r="G35" s="87">
        <v>83</v>
      </c>
      <c r="H35" s="81"/>
      <c r="I35" s="89">
        <v>615</v>
      </c>
      <c r="J35" s="81"/>
      <c r="K35" s="89">
        <v>621</v>
      </c>
      <c r="L35" s="81"/>
      <c r="M35" s="84">
        <f t="shared" si="3"/>
        <v>51543</v>
      </c>
      <c r="N35" s="81"/>
      <c r="O35" s="90">
        <f>O34/2</f>
        <v>84</v>
      </c>
      <c r="P35" s="81"/>
      <c r="Q35" s="86">
        <f t="shared" si="4"/>
        <v>52164</v>
      </c>
    </row>
    <row r="36" spans="1:17" ht="15.75" x14ac:dyDescent="0.25">
      <c r="A36" s="91" t="s">
        <v>122</v>
      </c>
      <c r="B36" s="81"/>
      <c r="C36" s="81"/>
      <c r="D36" s="81"/>
      <c r="E36" s="81"/>
      <c r="F36" s="81"/>
      <c r="G36" s="81"/>
      <c r="H36" s="81"/>
      <c r="I36" s="93">
        <f>SUM(I30:I35)</f>
        <v>19771</v>
      </c>
      <c r="J36" s="81"/>
      <c r="K36" s="93">
        <f>SUM(K30:K35)</f>
        <v>19968</v>
      </c>
      <c r="L36" s="81"/>
      <c r="M36" s="93">
        <f>SUM(M30:M35)</f>
        <v>3243798</v>
      </c>
      <c r="N36" s="81"/>
      <c r="O36" s="97"/>
      <c r="P36" s="81"/>
      <c r="Q36" s="95">
        <f>SUM(Q30:Q35)</f>
        <v>3302460</v>
      </c>
    </row>
    <row r="37" spans="1:17" ht="15.75" x14ac:dyDescent="0.25">
      <c r="A37" s="80"/>
      <c r="B37" s="81"/>
      <c r="C37" s="87"/>
      <c r="D37" s="81"/>
      <c r="E37" s="87"/>
      <c r="F37" s="81"/>
      <c r="G37" s="87"/>
      <c r="H37" s="81"/>
      <c r="I37" s="89"/>
      <c r="J37" s="81"/>
      <c r="K37" s="89"/>
      <c r="L37" s="81"/>
      <c r="M37" s="90"/>
      <c r="N37" s="81"/>
      <c r="O37" s="90"/>
      <c r="P37" s="81"/>
      <c r="Q37" s="96"/>
    </row>
    <row r="38" spans="1:17" ht="15.75" x14ac:dyDescent="0.25">
      <c r="A38" s="366" t="s">
        <v>123</v>
      </c>
      <c r="B38" s="367"/>
      <c r="C38" s="367"/>
      <c r="D38" s="367"/>
      <c r="E38" s="367"/>
      <c r="F38" s="367"/>
      <c r="G38" s="367"/>
      <c r="H38" s="367"/>
      <c r="I38" s="367"/>
      <c r="J38" s="367"/>
      <c r="K38" s="367"/>
      <c r="L38" s="367"/>
      <c r="M38" s="367"/>
      <c r="N38" s="367"/>
      <c r="O38" s="367"/>
      <c r="P38" s="367"/>
      <c r="Q38" s="368"/>
    </row>
    <row r="39" spans="1:17" ht="15.75" x14ac:dyDescent="0.25">
      <c r="A39" s="80" t="s">
        <v>114</v>
      </c>
      <c r="B39" s="81"/>
      <c r="C39" s="87"/>
      <c r="D39" s="81"/>
      <c r="E39" s="87"/>
      <c r="F39" s="81"/>
      <c r="G39" s="87"/>
      <c r="H39" s="81"/>
      <c r="I39" s="89"/>
      <c r="J39" s="81"/>
      <c r="K39" s="89"/>
      <c r="L39" s="81"/>
      <c r="M39" s="84">
        <f t="shared" ref="M39:M44" si="6">G39*K39</f>
        <v>0</v>
      </c>
      <c r="N39" s="81"/>
      <c r="O39" s="90"/>
      <c r="P39" s="81"/>
      <c r="Q39" s="86">
        <f t="shared" ref="Q39:Q44" si="7">K39*O39</f>
        <v>0</v>
      </c>
    </row>
    <row r="40" spans="1:17" ht="15.75" x14ac:dyDescent="0.25">
      <c r="A40" s="80" t="s">
        <v>115</v>
      </c>
      <c r="B40" s="81"/>
      <c r="C40" s="87">
        <v>107</v>
      </c>
      <c r="D40" s="81"/>
      <c r="E40" s="87">
        <v>107</v>
      </c>
      <c r="F40" s="81"/>
      <c r="G40" s="87">
        <v>110</v>
      </c>
      <c r="H40" s="81"/>
      <c r="I40" s="89">
        <v>147</v>
      </c>
      <c r="J40" s="81"/>
      <c r="K40" s="89">
        <v>148</v>
      </c>
      <c r="L40" s="81"/>
      <c r="M40" s="84">
        <f t="shared" si="6"/>
        <v>16280</v>
      </c>
      <c r="N40" s="81"/>
      <c r="O40" s="90">
        <v>112</v>
      </c>
      <c r="P40" s="81"/>
      <c r="Q40" s="86">
        <f t="shared" si="7"/>
        <v>16576</v>
      </c>
    </row>
    <row r="41" spans="1:17" ht="15.75" x14ac:dyDescent="0.25">
      <c r="A41" s="80" t="s">
        <v>116</v>
      </c>
      <c r="B41" s="81"/>
      <c r="C41" s="87">
        <v>107</v>
      </c>
      <c r="D41" s="81"/>
      <c r="E41" s="87">
        <v>107</v>
      </c>
      <c r="F41" s="81"/>
      <c r="G41" s="87">
        <v>110</v>
      </c>
      <c r="H41" s="81"/>
      <c r="I41" s="89">
        <v>2448</v>
      </c>
      <c r="J41" s="81"/>
      <c r="K41" s="89">
        <v>2472</v>
      </c>
      <c r="L41" s="81"/>
      <c r="M41" s="84">
        <f t="shared" si="6"/>
        <v>271920</v>
      </c>
      <c r="N41" s="81"/>
      <c r="O41" s="90">
        <v>112</v>
      </c>
      <c r="P41" s="81"/>
      <c r="Q41" s="86">
        <f t="shared" si="7"/>
        <v>276864</v>
      </c>
    </row>
    <row r="42" spans="1:17" ht="15.75" x14ac:dyDescent="0.25">
      <c r="A42" s="80" t="s">
        <v>117</v>
      </c>
      <c r="B42" s="81"/>
      <c r="C42" s="87">
        <v>107</v>
      </c>
      <c r="D42" s="81"/>
      <c r="E42" s="87">
        <v>107</v>
      </c>
      <c r="F42" s="81"/>
      <c r="G42" s="87">
        <v>110</v>
      </c>
      <c r="H42" s="81"/>
      <c r="I42" s="89">
        <v>1395</v>
      </c>
      <c r="J42" s="81"/>
      <c r="K42" s="89">
        <v>1409</v>
      </c>
      <c r="L42" s="81"/>
      <c r="M42" s="84">
        <f t="shared" si="6"/>
        <v>154990</v>
      </c>
      <c r="N42" s="81"/>
      <c r="O42" s="90">
        <v>112</v>
      </c>
      <c r="P42" s="81"/>
      <c r="Q42" s="86">
        <f t="shared" si="7"/>
        <v>157808</v>
      </c>
    </row>
    <row r="43" spans="1:17" ht="15.75" x14ac:dyDescent="0.25">
      <c r="A43" s="80" t="s">
        <v>118</v>
      </c>
      <c r="B43" s="81"/>
      <c r="C43" s="87">
        <v>107</v>
      </c>
      <c r="D43" s="81"/>
      <c r="E43" s="87">
        <v>107</v>
      </c>
      <c r="F43" s="81"/>
      <c r="G43" s="87">
        <v>110</v>
      </c>
      <c r="H43" s="81"/>
      <c r="I43" s="89">
        <v>2257</v>
      </c>
      <c r="J43" s="81"/>
      <c r="K43" s="89">
        <v>2280</v>
      </c>
      <c r="L43" s="81"/>
      <c r="M43" s="84">
        <f t="shared" si="6"/>
        <v>250800</v>
      </c>
      <c r="N43" s="81"/>
      <c r="O43" s="90">
        <v>112</v>
      </c>
      <c r="P43" s="81"/>
      <c r="Q43" s="86">
        <f t="shared" si="7"/>
        <v>255360</v>
      </c>
    </row>
    <row r="44" spans="1:17" ht="15.75" x14ac:dyDescent="0.25">
      <c r="A44" s="80" t="s">
        <v>119</v>
      </c>
      <c r="B44" s="81"/>
      <c r="C44" s="87">
        <v>80</v>
      </c>
      <c r="D44" s="81"/>
      <c r="E44" s="87">
        <v>80</v>
      </c>
      <c r="F44" s="81"/>
      <c r="G44" s="87">
        <v>83</v>
      </c>
      <c r="H44" s="81"/>
      <c r="I44" s="89">
        <v>171</v>
      </c>
      <c r="J44" s="81"/>
      <c r="K44" s="89">
        <v>173</v>
      </c>
      <c r="L44" s="81"/>
      <c r="M44" s="84">
        <f t="shared" si="6"/>
        <v>14359</v>
      </c>
      <c r="N44" s="81"/>
      <c r="O44" s="90">
        <f>O43/2</f>
        <v>56</v>
      </c>
      <c r="P44" s="81"/>
      <c r="Q44" s="86">
        <f t="shared" si="7"/>
        <v>9688</v>
      </c>
    </row>
    <row r="45" spans="1:17" ht="15.75" x14ac:dyDescent="0.25">
      <c r="A45" s="91" t="s">
        <v>124</v>
      </c>
      <c r="B45" s="81"/>
      <c r="C45" s="81"/>
      <c r="D45" s="81"/>
      <c r="E45" s="81"/>
      <c r="F45" s="81"/>
      <c r="G45" s="81"/>
      <c r="H45" s="81"/>
      <c r="I45" s="93">
        <f>SUM(I39:I44)</f>
        <v>6418</v>
      </c>
      <c r="J45" s="81"/>
      <c r="K45" s="93">
        <f>SUM(K39:K44)</f>
        <v>6482</v>
      </c>
      <c r="L45" s="81"/>
      <c r="M45" s="93">
        <f>SUM(M39:M44)</f>
        <v>708349</v>
      </c>
      <c r="N45" s="81"/>
      <c r="O45" s="97"/>
      <c r="P45" s="81"/>
      <c r="Q45" s="95">
        <f>SUM(Q39:Q44)</f>
        <v>716296</v>
      </c>
    </row>
    <row r="46" spans="1:17" s="103" customFormat="1" ht="15.75" x14ac:dyDescent="0.25">
      <c r="A46" s="98"/>
      <c r="B46" s="69"/>
      <c r="C46" s="69"/>
      <c r="D46" s="69"/>
      <c r="E46" s="69"/>
      <c r="F46" s="69"/>
      <c r="G46" s="69"/>
      <c r="H46" s="69"/>
      <c r="I46" s="99"/>
      <c r="J46" s="69"/>
      <c r="K46" s="99"/>
      <c r="L46" s="69"/>
      <c r="M46" s="100"/>
      <c r="N46" s="69"/>
      <c r="O46" s="101"/>
      <c r="P46" s="69"/>
      <c r="Q46" s="102"/>
    </row>
    <row r="47" spans="1:17" ht="16.5" thickBot="1" x14ac:dyDescent="0.3">
      <c r="A47" s="104" t="s">
        <v>125</v>
      </c>
      <c r="B47" s="105"/>
      <c r="C47" s="105"/>
      <c r="D47" s="105"/>
      <c r="E47" s="105"/>
      <c r="F47" s="105"/>
      <c r="G47" s="105"/>
      <c r="H47" s="105"/>
      <c r="I47" s="106">
        <f>+I27+I36+I45</f>
        <v>48148</v>
      </c>
      <c r="J47" s="105"/>
      <c r="K47" s="106">
        <f>+K27+K36+K45</f>
        <v>48628</v>
      </c>
      <c r="L47" s="105"/>
      <c r="M47" s="106">
        <f>+M27+M36+M45</f>
        <v>7557807</v>
      </c>
      <c r="N47" s="105"/>
      <c r="O47" s="107"/>
      <c r="P47" s="105"/>
      <c r="Q47" s="108">
        <f>+Q27+Q36+Q45</f>
        <v>7689640</v>
      </c>
    </row>
    <row r="48" spans="1:17" ht="13.5" thickTop="1" x14ac:dyDescent="0.2">
      <c r="A48" s="109"/>
      <c r="B48" s="110"/>
      <c r="C48" s="110"/>
      <c r="D48" s="110"/>
      <c r="E48" s="110"/>
      <c r="F48" s="110"/>
      <c r="G48" s="110"/>
      <c r="H48" s="110"/>
      <c r="I48" s="110"/>
      <c r="J48" s="110"/>
      <c r="K48" s="110"/>
      <c r="L48" s="110"/>
      <c r="M48" s="110"/>
      <c r="N48" s="110"/>
      <c r="O48" s="110"/>
      <c r="P48" s="110"/>
      <c r="Q48" s="111"/>
    </row>
    <row r="49" spans="1:17" ht="15.75" x14ac:dyDescent="0.25">
      <c r="A49" s="112" t="s">
        <v>126</v>
      </c>
      <c r="B49" s="69"/>
      <c r="C49" s="69"/>
      <c r="D49" s="69"/>
      <c r="E49" s="69"/>
      <c r="F49" s="69"/>
      <c r="G49" s="69"/>
      <c r="H49" s="69"/>
      <c r="I49" s="69"/>
      <c r="J49" s="69"/>
      <c r="K49" s="69"/>
      <c r="L49" s="69"/>
      <c r="M49" s="69"/>
      <c r="N49" s="69"/>
      <c r="O49" s="69"/>
      <c r="P49" s="69"/>
      <c r="Q49" s="71"/>
    </row>
    <row r="50" spans="1:17" ht="31.5" customHeight="1" x14ac:dyDescent="0.25">
      <c r="A50" s="369" t="s">
        <v>127</v>
      </c>
      <c r="B50" s="370"/>
      <c r="C50" s="370"/>
      <c r="D50" s="370"/>
      <c r="E50" s="370"/>
      <c r="F50" s="370"/>
      <c r="G50" s="370"/>
      <c r="H50" s="370"/>
      <c r="I50" s="370"/>
      <c r="J50" s="370"/>
      <c r="K50" s="370"/>
      <c r="L50" s="370"/>
      <c r="M50" s="370"/>
      <c r="N50" s="370"/>
      <c r="O50" s="370"/>
      <c r="P50" s="370"/>
      <c r="Q50" s="371"/>
    </row>
    <row r="51" spans="1:17" ht="15.75" x14ac:dyDescent="0.25">
      <c r="A51" s="372" t="s">
        <v>128</v>
      </c>
      <c r="B51" s="373"/>
      <c r="C51" s="373"/>
      <c r="D51" s="373"/>
      <c r="E51" s="373"/>
      <c r="F51" s="373"/>
      <c r="G51" s="373"/>
      <c r="H51" s="373"/>
      <c r="I51" s="373"/>
      <c r="J51" s="373"/>
      <c r="K51" s="373"/>
      <c r="L51" s="373"/>
      <c r="M51" s="373"/>
      <c r="N51" s="373"/>
      <c r="O51" s="373"/>
      <c r="P51" s="373"/>
      <c r="Q51" s="374"/>
    </row>
    <row r="52" spans="1:17" ht="13.5" thickBot="1" x14ac:dyDescent="0.25">
      <c r="A52" s="113"/>
      <c r="B52" s="114"/>
      <c r="C52" s="114"/>
      <c r="D52" s="114"/>
      <c r="E52" s="114"/>
      <c r="F52" s="114"/>
      <c r="G52" s="114"/>
      <c r="H52" s="114"/>
      <c r="I52" s="114"/>
      <c r="J52" s="114"/>
      <c r="K52" s="114"/>
      <c r="L52" s="114"/>
      <c r="M52" s="114"/>
      <c r="N52" s="114"/>
      <c r="O52" s="114"/>
      <c r="P52" s="114"/>
      <c r="Q52" s="115"/>
    </row>
  </sheetData>
  <mergeCells count="11">
    <mergeCell ref="A20:Q20"/>
    <mergeCell ref="A29:Q29"/>
    <mergeCell ref="A38:Q38"/>
    <mergeCell ref="A50:Q50"/>
    <mergeCell ref="A51:Q51"/>
    <mergeCell ref="C8:K8"/>
    <mergeCell ref="A2:Q2"/>
    <mergeCell ref="A3:Q3"/>
    <mergeCell ref="A4:Q4"/>
    <mergeCell ref="I5:K5"/>
    <mergeCell ref="A6:Q6"/>
  </mergeCells>
  <printOptions horizontalCentered="1"/>
  <pageMargins left="0.2" right="0.2" top="0.22" bottom="0.16" header="0.3" footer="0.3"/>
  <pageSetup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Mandatory Fee Request Form</vt:lpstr>
      <vt:lpstr>Financial Data (FD)</vt:lpstr>
      <vt:lpstr>Detail of Revenue (DOR)</vt:lpstr>
      <vt:lpstr>'Financial Data (FD)'!Print_Area</vt:lpstr>
      <vt:lpstr>'Mandatory Fee Request Form'!Print_Area</vt:lpstr>
      <vt:lpstr>'Mandatory Fee Request Form'!Print_Titles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Hanschke, Barbara A</dc:creator>
  <cp:lastModifiedBy>Kirk, James E</cp:lastModifiedBy>
  <cp:lastPrinted>2017-11-24T15:47:05Z</cp:lastPrinted>
  <dcterms:created xsi:type="dcterms:W3CDTF">2017-11-21T20:58:27Z</dcterms:created>
  <dcterms:modified xsi:type="dcterms:W3CDTF">2018-02-01T20:39:14Z</dcterms:modified>
</cp:coreProperties>
</file>