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MSFAC\MSFAC18\BOR forms and instructions\Forms from Dept\19 Submissions\"/>
    </mc:Choice>
  </mc:AlternateContent>
  <bookViews>
    <workbookView xWindow="0" yWindow="0" windowWidth="19170" windowHeight="8970" activeTab="1"/>
  </bookViews>
  <sheets>
    <sheet name="Tab #2_Mandatory Fee Request " sheetId="1" r:id="rId1"/>
    <sheet name="Financial Data (FD)" sheetId="2" r:id="rId2"/>
    <sheet name="Detail of Revenue (DOR) BO"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VM2015">'[1]ARI Maintenance Expenses'!$A$32:$AB$57</definedName>
    <definedName name="__VM2015">'[2]ARI Maintenance Expenses'!$A$32:$AB$57</definedName>
    <definedName name="_Fill" hidden="1">#REF!</definedName>
    <definedName name="_Key1" hidden="1">'[3]Moved to new Cxxxx projects'!#REF!</definedName>
    <definedName name="_Key2" hidden="1">#REF!</definedName>
    <definedName name="_Order1" hidden="1">0</definedName>
    <definedName name="_Order2" hidden="1">255</definedName>
    <definedName name="_Parse_In" hidden="1">#REF!</definedName>
    <definedName name="_Sort" hidden="1">#REF!</definedName>
    <definedName name="_VM2015">'[2]ARI Maintenance Expenses'!$A$32:$AB$57</definedName>
    <definedName name="AM">'[4]Worksheet Table'!$B$2:$B$9</definedName>
    <definedName name="Area">'[4]Worksheet Table'!$C$2:$C$7</definedName>
    <definedName name="AS2DocOpenMode" hidden="1">"AS2DocumentEdit"</definedName>
    <definedName name="BldType">'[4]Worksheet Table'!$D$2:$D$5</definedName>
    <definedName name="BORFund">[5]RI_H!$A$2</definedName>
    <definedName name="depnameq">[6]Title!$A$15</definedName>
    <definedName name="EI">[7]Assumptions!$C$12</definedName>
    <definedName name="EIB">[7]Assumptions!$D$12</definedName>
    <definedName name="EIC">[7]Assumptions!$E$12</definedName>
    <definedName name="Final_Merge_Sept">[8]Final_Merge_Sept!$A$1:$D$195</definedName>
    <definedName name="NetDS.Table">'[9]Net DS 2002 (TE &amp; Taxable)'!$B$1:$S$39</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_xlnm.Print_Area" localSheetId="1">'Financial Data (FD)'!$A$1:$M$90</definedName>
    <definedName name="_xlnm.Print_Area" localSheetId="0">'Tab #2_Mandatory Fee Request '!$A$2:$E$57</definedName>
    <definedName name="_xlnm.Print_Area">#REF!</definedName>
    <definedName name="PRINT_AREA_MI">#N/A</definedName>
    <definedName name="_xlnm.Print_Titles" localSheetId="0">'Tab #2_Mandatory Fee Request '!$2:$4</definedName>
    <definedName name="Printall">'[10]Summer conf 035 040'!$B$2:$O$4</definedName>
    <definedName name="pvtModificationAllocation">[11]shtPivot!$C$1:$D$30</definedName>
    <definedName name="revinc">[12]Sheet1!$F$41</definedName>
    <definedName name="salinc">[12]Sheet1!$F$42</definedName>
    <definedName name="stop" hidden="1">{#N/A,#N/A,FALSE,"Aging Summary";#N/A,#N/A,FALSE,"Ratio Analysis";#N/A,#N/A,FALSE,"Test 120 Day Accts";#N/A,#N/A,FALSE,"Tickmarks"}</definedName>
    <definedName name="tr" hidden="1">{#N/A,#N/A,FALSE,"Aging Summary";#N/A,#N/A,FALSE,"Ratio Analysis";#N/A,#N/A,FALSE,"Test 120 Day Accts";#N/A,#N/A,FALSE,"Tickmarks"}</definedName>
    <definedName name="utilinc">[12]Sheet1!$F$43</definedName>
    <definedName name="VehType">[13]Parameters!$A$4:$C$8</definedName>
    <definedName name="VM">'[13]ARI Maintenance Expenses'!$A$2:$Q$28</definedName>
    <definedName name="vp1r">[14]RAISELIST!$I$609</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2" l="1"/>
  <c r="K42" i="3"/>
  <c r="I42" i="3"/>
  <c r="Q41" i="3"/>
  <c r="M41" i="3"/>
  <c r="Q40" i="3"/>
  <c r="M40" i="3"/>
  <c r="Q39" i="3"/>
  <c r="M39" i="3"/>
  <c r="Q38" i="3"/>
  <c r="M38" i="3"/>
  <c r="Q37" i="3"/>
  <c r="Q42" i="3" s="1"/>
  <c r="M37" i="3"/>
  <c r="M42" i="3" s="1"/>
  <c r="K34" i="3"/>
  <c r="I34" i="3"/>
  <c r="Q33" i="3"/>
  <c r="M33" i="3"/>
  <c r="Q32" i="3"/>
  <c r="M32" i="3"/>
  <c r="Q31" i="3"/>
  <c r="M31" i="3"/>
  <c r="Q30" i="3"/>
  <c r="M30" i="3"/>
  <c r="Q29" i="3"/>
  <c r="Q34" i="3" s="1"/>
  <c r="M29" i="3"/>
  <c r="M34" i="3" s="1"/>
  <c r="K26" i="3"/>
  <c r="K44" i="3" s="1"/>
  <c r="B15" i="1" s="1"/>
  <c r="I26" i="3"/>
  <c r="I44" i="3" s="1"/>
  <c r="Q25" i="3"/>
  <c r="M25" i="3"/>
  <c r="Q24" i="3"/>
  <c r="M24" i="3"/>
  <c r="Q23" i="3"/>
  <c r="M23" i="3"/>
  <c r="Q22" i="3"/>
  <c r="M22" i="3"/>
  <c r="Q21" i="3"/>
  <c r="Q26" i="3" s="1"/>
  <c r="M21" i="3"/>
  <c r="M26" i="3" s="1"/>
  <c r="K80" i="2"/>
  <c r="I79" i="2"/>
  <c r="M79" i="2" s="1"/>
  <c r="G79" i="2"/>
  <c r="E79" i="2"/>
  <c r="D79" i="2"/>
  <c r="C79" i="2"/>
  <c r="K78" i="2"/>
  <c r="I78" i="2"/>
  <c r="G78" i="2"/>
  <c r="E78" i="2"/>
  <c r="C23" i="1" s="1"/>
  <c r="D78" i="2"/>
  <c r="C78" i="2"/>
  <c r="M77" i="2"/>
  <c r="M76" i="2"/>
  <c r="M75" i="2"/>
  <c r="M74" i="2"/>
  <c r="M73" i="2"/>
  <c r="M72" i="2"/>
  <c r="M70" i="2"/>
  <c r="M69" i="2"/>
  <c r="M68" i="2"/>
  <c r="M67" i="2"/>
  <c r="M66" i="2"/>
  <c r="M65" i="2"/>
  <c r="M64" i="2"/>
  <c r="M63" i="2"/>
  <c r="M62" i="2"/>
  <c r="M61" i="2"/>
  <c r="M60" i="2"/>
  <c r="M59" i="2"/>
  <c r="M58" i="2"/>
  <c r="M57" i="2"/>
  <c r="M56" i="2"/>
  <c r="M55" i="2"/>
  <c r="M53" i="2"/>
  <c r="M50" i="2"/>
  <c r="M49" i="2"/>
  <c r="M48" i="2"/>
  <c r="M47" i="2"/>
  <c r="I42" i="2"/>
  <c r="G42" i="2"/>
  <c r="E42" i="2"/>
  <c r="B23" i="1" s="1"/>
  <c r="D42" i="2"/>
  <c r="C42" i="2"/>
  <c r="M40" i="2"/>
  <c r="M39" i="2"/>
  <c r="K42" i="2"/>
  <c r="A30" i="1"/>
  <c r="E81" i="2" s="1"/>
  <c r="E15" i="1"/>
  <c r="A15" i="1"/>
  <c r="E13" i="1"/>
  <c r="C13" i="1"/>
  <c r="G80" i="2" l="1"/>
  <c r="G81" i="2"/>
  <c r="I81" i="2" s="1"/>
  <c r="M42" i="2"/>
  <c r="E83" i="2"/>
  <c r="C80" i="2"/>
  <c r="I80" i="2"/>
  <c r="C83" i="2"/>
  <c r="I83" i="2"/>
  <c r="D80" i="2"/>
  <c r="M78" i="2"/>
  <c r="D83" i="2"/>
  <c r="K83" i="2"/>
  <c r="M44" i="3"/>
  <c r="Q51" i="3"/>
  <c r="Q44" i="3"/>
  <c r="C15" i="1" s="1"/>
  <c r="E23" i="1"/>
  <c r="M83" i="2"/>
  <c r="E80" i="2"/>
  <c r="G83" i="2"/>
  <c r="M80" i="2" l="1"/>
  <c r="M81" i="2" s="1"/>
</calcChain>
</file>

<file path=xl/sharedStrings.xml><?xml version="1.0" encoding="utf-8"?>
<sst xmlns="http://schemas.openxmlformats.org/spreadsheetml/2006/main" count="273" uniqueCount="208">
  <si>
    <t xml:space="preserve">Mandatory Fee Request Form </t>
  </si>
  <si>
    <t>Fiscal Year 2019</t>
  </si>
  <si>
    <t>Institution Name:</t>
  </si>
  <si>
    <t>Georgia Institute of Technology</t>
  </si>
  <si>
    <t>Preparer/Contact Information:</t>
  </si>
  <si>
    <t>Sherry Davidson / 4-6080</t>
  </si>
  <si>
    <t>Section I</t>
  </si>
  <si>
    <t>Name of Fee:</t>
  </si>
  <si>
    <t xml:space="preserve">Transportation Fee </t>
  </si>
  <si>
    <t>PPV Fee?</t>
  </si>
  <si>
    <t>Yes</t>
  </si>
  <si>
    <t>Type of Fee:</t>
  </si>
  <si>
    <t>Transportation</t>
  </si>
  <si>
    <t>If PPV, Project code(s) &amp; Project name(s):</t>
  </si>
  <si>
    <t>No</t>
  </si>
  <si>
    <t>New fee or existing fee?</t>
  </si>
  <si>
    <t>Existing</t>
  </si>
  <si>
    <t>Department Code(s):</t>
  </si>
  <si>
    <t>Fund Code:</t>
  </si>
  <si>
    <t>Revenue Account Code(s):</t>
  </si>
  <si>
    <t>Current Fee Amount</t>
  </si>
  <si>
    <t>Incremental Increase Request</t>
  </si>
  <si>
    <t>Requested Fee Amount</t>
  </si>
  <si>
    <t>Requested % Increase</t>
  </si>
  <si>
    <t>Current Budgeted Revenue</t>
  </si>
  <si>
    <t>Projected Fee Instances</t>
  </si>
  <si>
    <t>Projected Incremental Revenue Increase at Requested Level</t>
  </si>
  <si>
    <t>Total Projected Revenue at Requested Level</t>
  </si>
  <si>
    <r>
      <t xml:space="preserve">What is the purpose/use of this fee? </t>
    </r>
    <r>
      <rPr>
        <b/>
        <i/>
        <sz val="12"/>
        <color indexed="8"/>
        <rFont val="Arial"/>
        <family val="2"/>
      </rPr>
      <t>(Attach additional documentation as necessary)</t>
    </r>
  </si>
  <si>
    <t>The FY18 fee was used to maintain the current level of service to include the Stinger bus routes, Trolley (including the Midnight Rambler), the Emory Shuttle, the Stingerette paratranist and nighttime service, and the new Tech Square Express service.  FY19's fee will be used to fulfill current contractual agreements, provide additional Trolley service from Tech Square to Campus and expand the service hours for the Green bus route for the campus community.  See attached narrative.</t>
  </si>
  <si>
    <r>
      <t xml:space="preserve">How will the incremental revenue be used?  </t>
    </r>
    <r>
      <rPr>
        <b/>
        <i/>
        <sz val="12"/>
        <color indexed="8"/>
        <rFont val="Arial"/>
        <family val="2"/>
      </rPr>
      <t>(Attach additional documentation as necessary)</t>
    </r>
  </si>
  <si>
    <t>To fulfill current contractual agreements and provide transit service as per the attached narrative.</t>
  </si>
  <si>
    <t>Section II</t>
  </si>
  <si>
    <r>
      <rPr>
        <b/>
        <u/>
        <sz val="12"/>
        <color theme="1"/>
        <rFont val="Calibri"/>
        <family val="2"/>
        <scheme val="minor"/>
      </rPr>
      <t>Financial Data:</t>
    </r>
    <r>
      <rPr>
        <b/>
        <sz val="12"/>
        <color theme="1"/>
        <rFont val="Calibri"/>
        <family val="2"/>
        <scheme val="minor"/>
      </rPr>
      <t xml:space="preserve"> Please complete the Financial Data Sheets and the Detail of Revenue Sheets for this Fee. The financial data must be completed even if no fee increase is being requested. </t>
    </r>
    <r>
      <rPr>
        <b/>
        <sz val="10"/>
        <color theme="1"/>
        <rFont val="Calibri"/>
        <family val="2"/>
        <scheme val="minor"/>
      </rPr>
      <t>(Total Revenues and Total Expenditures will update automatically when Financial Data sheet is completed)</t>
    </r>
  </si>
  <si>
    <t>As of June 30, 2017</t>
  </si>
  <si>
    <t>Total Revenues</t>
  </si>
  <si>
    <t>Total Expenditures</t>
  </si>
  <si>
    <t>% of Revenue Expended</t>
  </si>
  <si>
    <t>Provide explanation if % of revenue expended is less than 80% OR greater than 100%</t>
  </si>
  <si>
    <t>Available Fund Balance Information as of June 30, 2017</t>
  </si>
  <si>
    <t>Fund Balance per General Ledger</t>
  </si>
  <si>
    <t>Encumbered funds as of June 30, 2017</t>
  </si>
  <si>
    <t>Reserved for Renewals and Replacements as of June 30, 2017</t>
  </si>
  <si>
    <t>Available Fund Balance as of June 30, 2017 (Negative amount represents a deficit)</t>
  </si>
  <si>
    <t>Provide explanations for planned uses of available Fund Balance or, if deficit, provide planned actions for reducing deficit:</t>
  </si>
  <si>
    <t>The available Fund Balance will be used for 1) the purchase of vehicles $415,000 over 10 years; 2) bus shelters $45,000 over 10 years; 3) LED transit signage $12,000 over the next year; 4). voice annunciation system $40,000 over the next year;  5) digital signages for 50,000 6). Audo/video system for Stingerette and paratransit vans for $$32,000;  7). an autonomous vehicle project for $150,000 over the next 10 years and toughpad equipment replacement for $25,000. These projects represent Transportation's 10 year capital plan.</t>
  </si>
  <si>
    <t>Section III</t>
  </si>
  <si>
    <t>Questions and Answers:</t>
  </si>
  <si>
    <r>
      <t xml:space="preserve">(1) Is this fee required for all students regardless of the number of credit hours taken, method of delivery (i.e. distance learning), military status, etc.? </t>
    </r>
    <r>
      <rPr>
        <b/>
        <sz val="12"/>
        <color indexed="8"/>
        <rFont val="Calibri"/>
        <family val="2"/>
        <scheme val="minor"/>
      </rPr>
      <t xml:space="preserve"> </t>
    </r>
    <r>
      <rPr>
        <b/>
        <u/>
        <sz val="12"/>
        <color indexed="8"/>
        <rFont val="Calibri"/>
        <family val="2"/>
        <scheme val="minor"/>
      </rPr>
      <t>If no, list the exceptions and explain.</t>
    </r>
  </si>
  <si>
    <r>
      <t>(2) Do the projected fee instances reflect the number of exemptions/waivers that have been granted?</t>
    </r>
    <r>
      <rPr>
        <u/>
        <sz val="11"/>
        <color theme="1"/>
        <rFont val="Calibri"/>
        <family val="2"/>
        <scheme val="minor"/>
      </rPr>
      <t xml:space="preserve"> </t>
    </r>
    <r>
      <rPr>
        <b/>
        <u/>
        <sz val="11"/>
        <color theme="1"/>
        <rFont val="Calibri"/>
        <family val="2"/>
        <scheme val="minor"/>
      </rPr>
      <t>If no, explain below.</t>
    </r>
  </si>
  <si>
    <t>(2a) Please provide the following details on exemptions/waivers:</t>
  </si>
  <si>
    <t>FY 2016</t>
  </si>
  <si>
    <t>FY 2017</t>
  </si>
  <si>
    <t>FY 2018</t>
  </si>
  <si>
    <t>Projected FY 2019</t>
  </si>
  <si>
    <t># of Exemptions/Waivers</t>
  </si>
  <si>
    <t>Amount</t>
  </si>
  <si>
    <r>
      <t xml:space="preserve">(3) Is this fee being used to cover employee travel?  </t>
    </r>
    <r>
      <rPr>
        <b/>
        <u/>
        <sz val="11"/>
        <rFont val="Calibri"/>
        <family val="2"/>
        <scheme val="minor"/>
      </rPr>
      <t>If yes, explain below</t>
    </r>
    <r>
      <rPr>
        <sz val="11"/>
        <rFont val="Calibri"/>
        <family val="2"/>
        <scheme val="minor"/>
      </rPr>
      <t>.</t>
    </r>
  </si>
  <si>
    <t>Continuing education for Director and Managers</t>
  </si>
  <si>
    <t>4) What positions, if any, are being funded through this fee? Please list the positions.</t>
  </si>
  <si>
    <t>Director of Transportation, Operations Manager, Campus Transportation Planner, 2 Operations Dispatchers, Night-shift Ops Asst Mgr and 10 Drivers</t>
  </si>
  <si>
    <t>(5) Are significant changes to the fee amount anticipated within the next three (3) years?</t>
  </si>
  <si>
    <r>
      <rPr>
        <b/>
        <u/>
        <sz val="11"/>
        <rFont val="Calibri"/>
        <family val="2"/>
        <scheme val="minor"/>
      </rPr>
      <t>If yes, explain below</t>
    </r>
    <r>
      <rPr>
        <sz val="11"/>
        <rFont val="Calibri"/>
        <family val="2"/>
        <scheme val="minor"/>
      </rPr>
      <t xml:space="preserve">. </t>
    </r>
  </si>
  <si>
    <r>
      <t xml:space="preserve">(6) Does this fee support any type of debt service? </t>
    </r>
    <r>
      <rPr>
        <b/>
        <u/>
        <sz val="11"/>
        <rFont val="Calibri"/>
        <family val="2"/>
        <scheme val="minor"/>
      </rPr>
      <t>If yes, explain below in detail</t>
    </r>
    <r>
      <rPr>
        <sz val="11"/>
        <rFont val="Calibri"/>
        <family val="2"/>
        <scheme val="minor"/>
      </rPr>
      <t xml:space="preserve">. </t>
    </r>
  </si>
  <si>
    <t>(7) Other than the student fee committee, what percentage of the student body was made aware of the fee?  How was the student body at large informed and/or engaged in the process (i.e. town hall meetings, online surveys, etc).  Please explain and/or attach appropriate documentation.  Were these actions taken before or after the student committee vote?</t>
  </si>
  <si>
    <t>The proposed student fee request was presented at the November PTAC meeting (which included representatives from each of the organizations listed - see attached rooster).  During the November 15, 2017 meeting, PTAC representatives were presented the proposed fees for the upcoming budget. The budget is also be posted on the Student Government website and on the GA Tech Budget Office website.  Subsequently, during the MSFAC meeting, the committee voted to recommend a $1 fee increase for Transportation.  After the vote, budget documents were updated to reflect the $1 recommendation.</t>
  </si>
  <si>
    <r>
      <t xml:space="preserve">(8) Please </t>
    </r>
    <r>
      <rPr>
        <b/>
        <u/>
        <sz val="11"/>
        <rFont val="Calibri"/>
        <family val="2"/>
        <scheme val="minor"/>
      </rPr>
      <t xml:space="preserve">list and submit </t>
    </r>
    <r>
      <rPr>
        <sz val="11"/>
        <rFont val="Calibri"/>
        <family val="2"/>
        <scheme val="minor"/>
      </rPr>
      <t xml:space="preserve">all reports/documents that were provided to the student fee committee prior to the committee vote (i.e. detailed budget reports, prior year revenue, expenditures and reserves, presentations, etc.) </t>
    </r>
    <r>
      <rPr>
        <b/>
        <u/>
        <sz val="11"/>
        <rFont val="Calibri"/>
        <family val="2"/>
        <scheme val="minor"/>
      </rPr>
      <t>along with meeting minutes.</t>
    </r>
  </si>
  <si>
    <r>
      <t xml:space="preserve">(9) Only complete this section if an increase is being requested.
</t>
    </r>
    <r>
      <rPr>
        <sz val="11"/>
        <rFont val="Calibri"/>
        <family val="2"/>
        <scheme val="minor"/>
      </rPr>
      <t>In the Chancellor's letter regarding student fees, dated 8/25/17, he stated that fee increase requests will only be considered if:
(1) the fee increases is supported by a detailed business case. or
(2) the fee supports a PPV at risk of falling into deficit, or 
(3) represents a prior commitment to a multi-year fee plan, or 
(4) reallocation of existing fees, on a case by case basis.                                                                                                                                                                                                                                                                       Which of these scenarios is applicable for this increase? Why is a fee increase critical to the success of the activities described in this template?  What would be the effects of the fee remaining flat? 
The narrative should reference the auxiliary 5-year business plans whenever possible for justification.</t>
    </r>
  </si>
  <si>
    <t>Scenario 3 is applicable for this increase.  The increase is being used to support current contractural agreements with the department's transportation provider and to maintain current service levels for the campus community, as well as student safety.  If the rate remains flat, a reduction in service will be require.</t>
  </si>
  <si>
    <t>Fee Types:</t>
  </si>
  <si>
    <t>Athletic</t>
  </si>
  <si>
    <t>Access/ID Card</t>
  </si>
  <si>
    <t>Activity</t>
  </si>
  <si>
    <t>Facility Fee</t>
  </si>
  <si>
    <t>Health/Wellness</t>
  </si>
  <si>
    <t>International</t>
  </si>
  <si>
    <t>Other</t>
  </si>
  <si>
    <t>Parking/Transportation</t>
  </si>
  <si>
    <t>Recreation</t>
  </si>
  <si>
    <t>Special Institutional Fee</t>
  </si>
  <si>
    <t>Technology</t>
  </si>
  <si>
    <t>New or Existing Fee:</t>
  </si>
  <si>
    <t xml:space="preserve">New </t>
  </si>
  <si>
    <t>Questions:</t>
  </si>
  <si>
    <t>Mandatory Fee</t>
  </si>
  <si>
    <t>Financial Data</t>
  </si>
  <si>
    <t>Transportation Fee</t>
  </si>
  <si>
    <t>(Insert Fee Name)</t>
  </si>
  <si>
    <t>Institution:</t>
  </si>
  <si>
    <t xml:space="preserve">      Georgia Institute of Technology</t>
  </si>
  <si>
    <t>Updated 01/24/2018</t>
  </si>
  <si>
    <t>A</t>
  </si>
  <si>
    <t>B</t>
  </si>
  <si>
    <t>C</t>
  </si>
  <si>
    <t>D</t>
  </si>
  <si>
    <t>E</t>
  </si>
  <si>
    <t xml:space="preserve">F </t>
  </si>
  <si>
    <t>G</t>
  </si>
  <si>
    <t>Actuals Ledger</t>
  </si>
  <si>
    <t>True projections of revenues and expenditures</t>
  </si>
  <si>
    <t>From the Detail of Revenue Projection</t>
  </si>
  <si>
    <t>From the Detail of Revenue Projection = (F - D)</t>
  </si>
  <si>
    <t>FY 2019</t>
  </si>
  <si>
    <t>Revenue</t>
  </si>
  <si>
    <t>Projected</t>
  </si>
  <si>
    <t>Generated by</t>
  </si>
  <si>
    <t>Proposed</t>
  </si>
  <si>
    <t>FY 2015</t>
  </si>
  <si>
    <t>Current</t>
  </si>
  <si>
    <t>Budget</t>
  </si>
  <si>
    <t>Rate</t>
  </si>
  <si>
    <t>Actual</t>
  </si>
  <si>
    <t>Projections</t>
  </si>
  <si>
    <t>w/o Fee Increase</t>
  </si>
  <si>
    <t>Increase</t>
  </si>
  <si>
    <t>w/ Fee Increase</t>
  </si>
  <si>
    <t xml:space="preserve"> </t>
  </si>
  <si>
    <t>Mandatory Fee Revenue (Less: Allowances, Waivers, Etc.)</t>
  </si>
  <si>
    <t>Non-Mandatory Student Fees</t>
  </si>
  <si>
    <t>Sales &amp; Services</t>
  </si>
  <si>
    <t>Fines</t>
  </si>
  <si>
    <t>Housing Rental Income</t>
  </si>
  <si>
    <t>Other Rental Income</t>
  </si>
  <si>
    <t>Meal Plan Sales</t>
  </si>
  <si>
    <t>Other Food Service Sales</t>
  </si>
  <si>
    <t>Athletic Ticket Sales</t>
  </si>
  <si>
    <t>Game Guarantees</t>
  </si>
  <si>
    <t>Athletic Camps</t>
  </si>
  <si>
    <t>Other Athletic Revenue</t>
  </si>
  <si>
    <t>Health Services</t>
  </si>
  <si>
    <t>Non-Student Parking &amp; Transportation</t>
  </si>
  <si>
    <t>Advertising Revenue</t>
  </si>
  <si>
    <t>Commissions</t>
  </si>
  <si>
    <t>Bookstore &amp; Gift shop Sales</t>
  </si>
  <si>
    <t>CRC Generated Revenue</t>
  </si>
  <si>
    <t>Miscellaneous Revenues</t>
  </si>
  <si>
    <t>Gifts</t>
  </si>
  <si>
    <t>Other Miscellaneous Revenues</t>
  </si>
  <si>
    <t xml:space="preserve">Planned Reserve Amount to be Used </t>
  </si>
  <si>
    <t>Total Revenue</t>
  </si>
  <si>
    <t>Expenditures</t>
  </si>
  <si>
    <t>Personal Services</t>
  </si>
  <si>
    <t>Salaries - Faculty/Staff</t>
  </si>
  <si>
    <t>Salaries - Students</t>
  </si>
  <si>
    <t>Fringe Benefits</t>
  </si>
  <si>
    <t>Plant Allocations</t>
  </si>
  <si>
    <t>Travel</t>
  </si>
  <si>
    <t>Travel - Employee</t>
  </si>
  <si>
    <t>Travel - Non-Employee</t>
  </si>
  <si>
    <t>Operating Supplies and Expenses</t>
  </si>
  <si>
    <t>Purchases for Resale/Cost of Goods Sold</t>
  </si>
  <si>
    <t>Supplies &amp; Materials/Other/FAC</t>
  </si>
  <si>
    <t>Repairs and Maintenance</t>
  </si>
  <si>
    <t>Utilities</t>
  </si>
  <si>
    <t>Depo Lease</t>
  </si>
  <si>
    <t>Auxiliary Admin Overhead/Tech Support</t>
  </si>
  <si>
    <t>Services Consultants(IRS)</t>
  </si>
  <si>
    <t>Equipment (Small Value)</t>
  </si>
  <si>
    <t>OIT-Printing and Copying Services</t>
  </si>
  <si>
    <t>Operation and Maintenance of Facilities</t>
  </si>
  <si>
    <t>Contracted Services</t>
  </si>
  <si>
    <t>Other Operating Expenses</t>
  </si>
  <si>
    <t>Telecommunications</t>
  </si>
  <si>
    <t>Transit Advertising</t>
  </si>
  <si>
    <t>Software</t>
  </si>
  <si>
    <t>Institute Overhead</t>
  </si>
  <si>
    <t>Equipment/Capital Outlay</t>
  </si>
  <si>
    <t>Lease/Purchase - Principal</t>
  </si>
  <si>
    <t>Lease/Purchase - Interest</t>
  </si>
  <si>
    <t>R&amp;R Reserve Contribution</t>
  </si>
  <si>
    <t>Motor Vehicle Purchase</t>
  </si>
  <si>
    <t>Equipment Purchase</t>
  </si>
  <si>
    <t>Building and Facilities Renovation &amp; Improvement</t>
  </si>
  <si>
    <t>Depreciation &amp; Encumbrances</t>
  </si>
  <si>
    <t>Surplus (Deficit)</t>
  </si>
  <si>
    <t>Cumulative Fund Balance</t>
  </si>
  <si>
    <t>NOTES:</t>
  </si>
  <si>
    <t>- (A, B, C) The actual data for FY 2015, FY 2016 and FY2017 should agree to the general ledger as included in the respective PS Actuals Ledger.</t>
  </si>
  <si>
    <t xml:space="preserve">- (D) FY 2018 Current projection should reflect the best estimate of actual revenues and expenditures.  Revenues and expenditures do not have to balance. Show projected surplus/deficit. </t>
  </si>
  <si>
    <t xml:space="preserve">- (E)  FY 2019 Projected Budget w/o fee increase should represent the projected budget without any consideration of a  fee increase.  Revenues and expenditures do not have to balance. Show projected surplus/deficit. </t>
  </si>
  <si>
    <t>- (F) Rate Increase will represent only the increase in revenue and expenditures related to the proposed rate increase.</t>
  </si>
  <si>
    <t xml:space="preserve">- (G) FY 2019 Proposed Budget will be the sum of FY 2019 Projected Budget w/o Fee Increase plus Rate Increase. Revenues and expenditures do not have to balance. Show projected surplus/deficit. </t>
  </si>
  <si>
    <t>Detail of Revenue Projection</t>
  </si>
  <si>
    <t>Updated 1/24/2018</t>
  </si>
  <si>
    <t xml:space="preserve">    D</t>
  </si>
  <si>
    <t xml:space="preserve">    F </t>
  </si>
  <si>
    <t xml:space="preserve"> = A x C</t>
  </si>
  <si>
    <t xml:space="preserve"> = C x E</t>
  </si>
  <si>
    <t>Fee</t>
  </si>
  <si>
    <t>Number of</t>
  </si>
  <si>
    <t>with Current</t>
  </si>
  <si>
    <t>with Proposed</t>
  </si>
  <si>
    <t>Detail</t>
  </si>
  <si>
    <t>Participants</t>
  </si>
  <si>
    <t>Fall Semester</t>
  </si>
  <si>
    <t>Dual Enrolled</t>
  </si>
  <si>
    <t>0-4 credit hours</t>
  </si>
  <si>
    <t>5-8 credit hours</t>
  </si>
  <si>
    <t>9-12 credit hours</t>
  </si>
  <si>
    <t>Full-time</t>
  </si>
  <si>
    <t>Fall Semester Total</t>
  </si>
  <si>
    <t>Spring Semester</t>
  </si>
  <si>
    <t>Spring Semester Total</t>
  </si>
  <si>
    <t>Summer Semester</t>
  </si>
  <si>
    <t>Summer Semester Total</t>
  </si>
  <si>
    <t>Fiscal Year Total</t>
  </si>
  <si>
    <t>(1) If you have a different fee level for different types of participants, please list each category separately (i.e. if you charge a lesser fee for students in less than full time credit hour categories).</t>
  </si>
  <si>
    <t>FY18 Student Fee Participation projections based on 2.5% increase.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</si>
</sst>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Fall/Spring)&quot;\ &quot;$&quot;* #,##0_);_(&quot;$&quot;* \(#,##0\);_(&quot;$&quot;* &quot;-&quot;??_);_(@_)"/>
    <numFmt numFmtId="166" formatCode="_(&quot;$&quot;* #,##0_);_(&quot;$&quot;* \(#,##0\);_(&quot;$&quot;* &quot;-&quot;??_);_(@_)"/>
    <numFmt numFmtId="167" formatCode="0.0%"/>
    <numFmt numFmtId="168" formatCode="&quot;$&quot;#,##0"/>
  </numFmts>
  <fonts count="52" x14ac:knownFonts="1">
    <font>
      <sz val="10"/>
      <name val="Arial"/>
    </font>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8"/>
      <color theme="1"/>
      <name val="Calibri"/>
      <family val="2"/>
      <scheme val="minor"/>
    </font>
    <font>
      <sz val="10"/>
      <color theme="1"/>
      <name val="Calibri"/>
      <family val="2"/>
      <scheme val="minor"/>
    </font>
    <font>
      <b/>
      <sz val="18"/>
      <color indexed="8"/>
      <name val="Arial"/>
      <family val="2"/>
    </font>
    <font>
      <b/>
      <sz val="14"/>
      <color indexed="8"/>
      <name val="Arial"/>
      <family val="2"/>
    </font>
    <font>
      <b/>
      <sz val="16"/>
      <color rgb="FFFF0000"/>
      <name val="Calibri"/>
      <family val="2"/>
      <scheme val="minor"/>
    </font>
    <font>
      <b/>
      <sz val="12"/>
      <color indexed="8"/>
      <name val="Arial"/>
      <family val="2"/>
    </font>
    <font>
      <sz val="12"/>
      <color theme="1"/>
      <name val="Arial"/>
      <family val="2"/>
    </font>
    <font>
      <b/>
      <sz val="12"/>
      <color theme="1"/>
      <name val="Arial"/>
      <family val="2"/>
    </font>
    <font>
      <sz val="12"/>
      <color theme="1"/>
      <name val="Calibri"/>
      <family val="2"/>
      <scheme val="minor"/>
    </font>
    <font>
      <b/>
      <sz val="18"/>
      <color indexed="9"/>
      <name val="Calibri"/>
      <family val="2"/>
      <scheme val="minor"/>
    </font>
    <font>
      <b/>
      <sz val="12"/>
      <color indexed="8"/>
      <name val="Calibri"/>
      <family val="2"/>
      <scheme val="minor"/>
    </font>
    <font>
      <b/>
      <sz val="12"/>
      <color theme="1"/>
      <name val="Calibri"/>
      <family val="2"/>
      <scheme val="minor"/>
    </font>
    <font>
      <b/>
      <sz val="10"/>
      <name val="Arial"/>
      <family val="2"/>
    </font>
    <font>
      <b/>
      <sz val="12"/>
      <name val="Calibri"/>
      <family val="2"/>
      <scheme val="minor"/>
    </font>
    <font>
      <sz val="10"/>
      <color indexed="8"/>
      <name val="Arial"/>
      <family val="2"/>
    </font>
    <font>
      <sz val="12"/>
      <color indexed="8"/>
      <name val="Calibri"/>
      <family val="2"/>
      <scheme val="minor"/>
    </font>
    <font>
      <b/>
      <i/>
      <sz val="12"/>
      <color indexed="8"/>
      <name val="Arial"/>
      <family val="2"/>
    </font>
    <font>
      <i/>
      <sz val="12"/>
      <color indexed="8"/>
      <name val="Calibri"/>
      <family val="2"/>
      <scheme val="minor"/>
    </font>
    <font>
      <b/>
      <u/>
      <sz val="12"/>
      <color theme="1"/>
      <name val="Calibri"/>
      <family val="2"/>
      <scheme val="minor"/>
    </font>
    <font>
      <b/>
      <sz val="10"/>
      <color theme="1"/>
      <name val="Calibri"/>
      <family val="2"/>
      <scheme val="minor"/>
    </font>
    <font>
      <b/>
      <i/>
      <sz val="12"/>
      <name val="Calibri"/>
      <family val="2"/>
      <scheme val="minor"/>
    </font>
    <font>
      <u/>
      <sz val="10"/>
      <name val="Calibri"/>
      <family val="2"/>
      <scheme val="minor"/>
    </font>
    <font>
      <sz val="12"/>
      <name val="Calibri"/>
      <family val="2"/>
      <scheme val="minor"/>
    </font>
    <font>
      <sz val="8"/>
      <color theme="1"/>
      <name val="Calibri"/>
      <family val="2"/>
      <scheme val="minor"/>
    </font>
    <font>
      <sz val="12"/>
      <color rgb="FFFF0000"/>
      <name val="Calibri"/>
      <family val="2"/>
      <scheme val="minor"/>
    </font>
    <font>
      <sz val="18"/>
      <color indexed="9"/>
      <name val="Calibri"/>
      <family val="2"/>
      <scheme val="minor"/>
    </font>
    <font>
      <b/>
      <u/>
      <sz val="12"/>
      <color indexed="8"/>
      <name val="Calibri"/>
      <family val="2"/>
      <scheme val="minor"/>
    </font>
    <font>
      <sz val="10"/>
      <color indexed="8"/>
      <name val="Calibri"/>
      <family val="2"/>
      <scheme val="minor"/>
    </font>
    <font>
      <u/>
      <sz val="11"/>
      <color theme="1"/>
      <name val="Calibri"/>
      <family val="2"/>
      <scheme val="minor"/>
    </font>
    <font>
      <b/>
      <u/>
      <sz val="11"/>
      <color theme="1"/>
      <name val="Calibri"/>
      <family val="2"/>
      <scheme val="minor"/>
    </font>
    <font>
      <sz val="10"/>
      <name val="Calibri"/>
      <family val="2"/>
      <scheme val="minor"/>
    </font>
    <font>
      <sz val="10"/>
      <name val="Arial"/>
      <family val="2"/>
    </font>
    <font>
      <sz val="11"/>
      <name val="Calibri"/>
      <family val="2"/>
      <scheme val="minor"/>
    </font>
    <font>
      <b/>
      <u/>
      <sz val="11"/>
      <name val="Calibri"/>
      <family val="2"/>
      <scheme val="minor"/>
    </font>
    <font>
      <u/>
      <sz val="11"/>
      <name val="Calibri"/>
      <family val="2"/>
      <scheme val="minor"/>
    </font>
    <font>
      <b/>
      <sz val="18"/>
      <name val="Calibri"/>
      <family val="2"/>
      <scheme val="minor"/>
    </font>
    <font>
      <b/>
      <sz val="14"/>
      <name val="Calibri"/>
      <family val="2"/>
      <scheme val="minor"/>
    </font>
    <font>
      <sz val="14"/>
      <name val="Calibri"/>
      <family val="2"/>
      <scheme val="minor"/>
    </font>
    <font>
      <b/>
      <u/>
      <sz val="14"/>
      <name val="Calibri"/>
      <family val="2"/>
      <scheme val="minor"/>
    </font>
    <font>
      <b/>
      <sz val="10"/>
      <name val="Calibri"/>
      <family val="2"/>
      <scheme val="minor"/>
    </font>
    <font>
      <sz val="8"/>
      <color theme="4" tint="-0.249977111117893"/>
      <name val="Arial"/>
      <family val="2"/>
    </font>
    <font>
      <b/>
      <u/>
      <sz val="10"/>
      <name val="Calibri"/>
      <family val="2"/>
      <scheme val="minor"/>
    </font>
    <font>
      <i/>
      <sz val="10"/>
      <name val="Calibri"/>
      <family val="2"/>
      <scheme val="minor"/>
    </font>
    <font>
      <b/>
      <sz val="11"/>
      <name val="Calibri"/>
      <family val="2"/>
      <scheme val="minor"/>
    </font>
    <font>
      <sz val="10"/>
      <color rgb="FFFF0000"/>
      <name val="Calibri"/>
      <family val="2"/>
      <scheme val="minor"/>
    </font>
    <font>
      <b/>
      <i/>
      <sz val="10"/>
      <name val="Calibri"/>
      <family val="2"/>
      <scheme val="minor"/>
    </font>
    <font>
      <b/>
      <i/>
      <sz val="11"/>
      <name val="Calibri"/>
      <family val="2"/>
      <scheme val="minor"/>
    </font>
  </fonts>
  <fills count="17">
    <fill>
      <patternFill patternType="none"/>
    </fill>
    <fill>
      <patternFill patternType="gray125"/>
    </fill>
    <fill>
      <patternFill patternType="solid">
        <fgColor theme="7" tint="0.59999389629810485"/>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indexed="23"/>
        <bgColor indexed="64"/>
      </patternFill>
    </fill>
    <fill>
      <patternFill patternType="solid">
        <fgColor rgb="FFCC99FF"/>
        <bgColor indexed="64"/>
      </patternFill>
    </fill>
    <fill>
      <patternFill patternType="solid">
        <fgColor indexed="8"/>
        <bgColor indexed="64"/>
      </patternFill>
    </fill>
    <fill>
      <patternFill patternType="solid">
        <fgColor theme="6" tint="0.39997558519241921"/>
        <bgColor indexed="64"/>
      </patternFill>
    </fill>
    <fill>
      <patternFill patternType="solid">
        <fgColor rgb="FF99CCFF"/>
        <bgColor indexed="64"/>
      </patternFill>
    </fill>
    <fill>
      <patternFill patternType="solid">
        <fgColor indexed="44"/>
        <bgColor indexed="64"/>
      </patternFill>
    </fill>
    <fill>
      <patternFill patternType="solid">
        <fgColor rgb="FFFFE6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darkGray">
        <bgColor theme="4" tint="0.59999389629810485"/>
      </patternFill>
    </fill>
    <fill>
      <patternFill patternType="solid">
        <fgColor theme="3" tint="0.59999389629810485"/>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style="medium">
        <color indexed="64"/>
      </right>
      <top/>
      <bottom style="double">
        <color indexed="64"/>
      </bottom>
      <diagonal/>
    </border>
  </borders>
  <cellStyleXfs count="13">
    <xf numFmtId="0" fontId="0" fillId="0" borderId="0"/>
    <xf numFmtId="43" fontId="36" fillId="0" borderId="0" applyFont="0" applyFill="0" applyBorder="0" applyAlignment="0" applyProtection="0"/>
    <xf numFmtId="0" fontId="4" fillId="0" borderId="0"/>
    <xf numFmtId="43" fontId="4"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36" fillId="0" borderId="0"/>
    <xf numFmtId="0" fontId="36" fillId="0" borderId="0"/>
    <xf numFmtId="0" fontId="36"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27">
    <xf numFmtId="0" fontId="0" fillId="0" borderId="0" xfId="0"/>
    <xf numFmtId="0" fontId="6" fillId="0" borderId="0" xfId="2" applyFont="1"/>
    <xf numFmtId="0" fontId="9" fillId="0" borderId="0" xfId="2" applyFont="1" applyFill="1"/>
    <xf numFmtId="0" fontId="10" fillId="4" borderId="6" xfId="2" applyFont="1" applyFill="1" applyBorder="1" applyAlignment="1"/>
    <xf numFmtId="0" fontId="11" fillId="0" borderId="0" xfId="2" applyFont="1" applyFill="1"/>
    <xf numFmtId="0" fontId="11" fillId="0" borderId="0" xfId="2" applyFont="1"/>
    <xf numFmtId="0" fontId="12" fillId="5" borderId="6" xfId="0" applyFont="1" applyFill="1" applyBorder="1" applyAlignment="1"/>
    <xf numFmtId="0" fontId="13" fillId="0" borderId="0" xfId="0" applyFont="1"/>
    <xf numFmtId="0" fontId="13" fillId="0" borderId="0" xfId="2" applyFont="1"/>
    <xf numFmtId="0" fontId="15" fillId="3" borderId="6" xfId="2" applyFont="1" applyFill="1" applyBorder="1" applyAlignment="1"/>
    <xf numFmtId="0" fontId="15" fillId="4" borderId="7" xfId="2" applyFont="1" applyFill="1" applyBorder="1" applyAlignment="1" applyProtection="1">
      <alignment horizontal="left"/>
      <protection locked="0"/>
    </xf>
    <xf numFmtId="0" fontId="15" fillId="3" borderId="11" xfId="2" applyFont="1" applyFill="1" applyBorder="1" applyAlignment="1"/>
    <xf numFmtId="0" fontId="15" fillId="3" borderId="11" xfId="2" applyFont="1" applyFill="1" applyBorder="1" applyAlignment="1">
      <alignment wrapText="1"/>
    </xf>
    <xf numFmtId="0" fontId="16" fillId="7" borderId="11" xfId="0" applyFont="1" applyFill="1" applyBorder="1" applyAlignment="1"/>
    <xf numFmtId="0" fontId="15" fillId="3" borderId="10" xfId="2" applyFont="1" applyFill="1" applyBorder="1" applyAlignment="1"/>
    <xf numFmtId="0" fontId="15" fillId="4" borderId="11" xfId="2" applyFont="1" applyFill="1" applyBorder="1" applyAlignment="1" applyProtection="1">
      <alignment horizontal="left"/>
      <protection locked="0"/>
    </xf>
    <xf numFmtId="0" fontId="15" fillId="9" borderId="6" xfId="2" applyFont="1" applyFill="1" applyBorder="1" applyAlignment="1">
      <alignment horizontal="center" wrapText="1"/>
    </xf>
    <xf numFmtId="0" fontId="15" fillId="9" borderId="11" xfId="2" applyFont="1" applyFill="1" applyBorder="1" applyAlignment="1">
      <alignment horizontal="center" wrapText="1"/>
    </xf>
    <xf numFmtId="0" fontId="15" fillId="9" borderId="19" xfId="2" applyFont="1" applyFill="1" applyBorder="1" applyAlignment="1">
      <alignment horizontal="center" wrapText="1"/>
    </xf>
    <xf numFmtId="164" fontId="18" fillId="0" borderId="0" xfId="3" applyNumberFormat="1" applyFont="1" applyFill="1" applyBorder="1"/>
    <xf numFmtId="0" fontId="13" fillId="0" borderId="0" xfId="2" applyFont="1" applyAlignment="1">
      <alignment wrapText="1"/>
    </xf>
    <xf numFmtId="165" fontId="20" fillId="0" borderId="6" xfId="4" applyNumberFormat="1" applyFont="1" applyBorder="1" applyAlignment="1" applyProtection="1">
      <alignment wrapText="1"/>
      <protection locked="0"/>
    </xf>
    <xf numFmtId="166" fontId="20" fillId="0" borderId="11" xfId="4" applyNumberFormat="1" applyFont="1" applyBorder="1" applyAlignment="1" applyProtection="1">
      <alignment wrapText="1"/>
      <protection locked="0"/>
    </xf>
    <xf numFmtId="167" fontId="20" fillId="9" borderId="19" xfId="5" applyNumberFormat="1" applyFont="1" applyFill="1" applyBorder="1" applyAlignment="1">
      <alignment wrapText="1"/>
    </xf>
    <xf numFmtId="0" fontId="13" fillId="0" borderId="0" xfId="2" applyFont="1" applyAlignment="1">
      <alignment horizontal="center" wrapText="1"/>
    </xf>
    <xf numFmtId="166" fontId="20" fillId="0" borderId="6" xfId="4" applyNumberFormat="1" applyFont="1" applyBorder="1" applyProtection="1">
      <protection locked="0"/>
    </xf>
    <xf numFmtId="164" fontId="20" fillId="0" borderId="11" xfId="6" applyNumberFormat="1" applyFont="1" applyBorder="1" applyProtection="1">
      <protection locked="0"/>
    </xf>
    <xf numFmtId="166" fontId="20" fillId="9" borderId="19" xfId="4" applyNumberFormat="1" applyFont="1" applyFill="1" applyBorder="1"/>
    <xf numFmtId="0" fontId="18" fillId="0" borderId="0" xfId="2" applyFont="1" applyFill="1" applyBorder="1" applyAlignment="1">
      <alignment horizontal="center"/>
    </xf>
    <xf numFmtId="0" fontId="15" fillId="11" borderId="0" xfId="2" applyFont="1" applyFill="1" applyBorder="1" applyAlignment="1">
      <alignment horizontal="center" wrapText="1"/>
    </xf>
    <xf numFmtId="0" fontId="15" fillId="11" borderId="5" xfId="2" applyFont="1" applyFill="1" applyBorder="1" applyAlignment="1">
      <alignment horizontal="center" wrapText="1"/>
    </xf>
    <xf numFmtId="42" fontId="15" fillId="12" borderId="11" xfId="4" applyNumberFormat="1" applyFont="1" applyFill="1" applyBorder="1" applyAlignment="1" applyProtection="1">
      <alignment wrapText="1"/>
      <protection locked="0"/>
    </xf>
    <xf numFmtId="9" fontId="15" fillId="11" borderId="19" xfId="5" applyFont="1" applyFill="1" applyBorder="1" applyAlignment="1">
      <alignment wrapText="1"/>
    </xf>
    <xf numFmtId="0" fontId="25" fillId="0" borderId="0" xfId="2" applyFont="1" applyFill="1" applyBorder="1" applyAlignment="1">
      <alignment wrapText="1"/>
    </xf>
    <xf numFmtId="37" fontId="27" fillId="0" borderId="27" xfId="4" applyNumberFormat="1" applyFont="1" applyFill="1" applyBorder="1" applyProtection="1">
      <protection locked="0"/>
    </xf>
    <xf numFmtId="37" fontId="27" fillId="0" borderId="6" xfId="4" applyNumberFormat="1" applyFont="1" applyFill="1" applyBorder="1" applyProtection="1">
      <protection locked="0"/>
    </xf>
    <xf numFmtId="37" fontId="27" fillId="0" borderId="6" xfId="4" applyNumberFormat="1" applyFont="1" applyFill="1" applyBorder="1"/>
    <xf numFmtId="3" fontId="28" fillId="0" borderId="0" xfId="2" applyNumberFormat="1" applyFont="1"/>
    <xf numFmtId="0" fontId="29" fillId="0" borderId="0" xfId="2" applyFont="1"/>
    <xf numFmtId="0" fontId="13" fillId="0" borderId="0" xfId="2" applyFont="1" applyFill="1"/>
    <xf numFmtId="0" fontId="20" fillId="4" borderId="33" xfId="2" applyFont="1" applyFill="1" applyBorder="1" applyAlignment="1">
      <alignment horizontal="left"/>
    </xf>
    <xf numFmtId="0" fontId="20" fillId="4" borderId="19" xfId="2" applyFont="1" applyFill="1" applyBorder="1" applyAlignment="1" applyProtection="1">
      <protection locked="0"/>
    </xf>
    <xf numFmtId="0" fontId="35" fillId="5" borderId="33" xfId="0" applyFont="1" applyFill="1" applyBorder="1" applyAlignment="1"/>
    <xf numFmtId="0" fontId="13" fillId="5" borderId="19" xfId="0" applyFont="1" applyFill="1" applyBorder="1" applyAlignment="1" applyProtection="1">
      <protection locked="0"/>
    </xf>
    <xf numFmtId="0" fontId="13" fillId="0" borderId="0" xfId="0" applyFont="1" applyFill="1"/>
    <xf numFmtId="0" fontId="13" fillId="0" borderId="6" xfId="0" applyFont="1" applyBorder="1"/>
    <xf numFmtId="0" fontId="3" fillId="2" borderId="11" xfId="0" applyFont="1" applyFill="1" applyBorder="1" applyAlignment="1">
      <alignment horizontal="center"/>
    </xf>
    <xf numFmtId="0" fontId="3" fillId="2" borderId="19" xfId="0" applyFont="1" applyFill="1" applyBorder="1" applyAlignment="1">
      <alignment horizontal="center"/>
    </xf>
    <xf numFmtId="0" fontId="16" fillId="0" borderId="6" xfId="0" applyFont="1" applyBorder="1"/>
    <xf numFmtId="43" fontId="35" fillId="5" borderId="11" xfId="1" applyFont="1" applyFill="1" applyBorder="1" applyAlignment="1" applyProtection="1">
      <protection locked="0"/>
    </xf>
    <xf numFmtId="43" fontId="35" fillId="5" borderId="19" xfId="1" applyFont="1" applyFill="1" applyBorder="1" applyAlignment="1" applyProtection="1">
      <protection locked="0"/>
    </xf>
    <xf numFmtId="0" fontId="3" fillId="5" borderId="6" xfId="0" applyFont="1" applyFill="1" applyBorder="1" applyAlignment="1" applyProtection="1">
      <alignment vertical="top" wrapText="1"/>
      <protection locked="0"/>
    </xf>
    <xf numFmtId="164" fontId="35" fillId="5" borderId="11" xfId="1" applyNumberFormat="1" applyFont="1" applyFill="1" applyBorder="1" applyAlignment="1" applyProtection="1">
      <alignment vertical="top" wrapText="1"/>
      <protection locked="0"/>
    </xf>
    <xf numFmtId="164" fontId="35" fillId="5" borderId="19" xfId="1" applyNumberFormat="1" applyFont="1" applyFill="1" applyBorder="1" applyAlignment="1" applyProtection="1">
      <alignment vertical="top" wrapText="1"/>
      <protection locked="0"/>
    </xf>
    <xf numFmtId="0" fontId="37" fillId="5" borderId="33" xfId="0" applyFont="1" applyFill="1" applyBorder="1" applyAlignment="1">
      <alignment horizontal="left"/>
    </xf>
    <xf numFmtId="0" fontId="1" fillId="5" borderId="29" xfId="0" applyFont="1" applyFill="1" applyBorder="1" applyAlignment="1" applyProtection="1">
      <protection locked="0"/>
    </xf>
    <xf numFmtId="0" fontId="1" fillId="0" borderId="0" xfId="0" applyFont="1" applyFill="1"/>
    <xf numFmtId="0" fontId="1" fillId="0" borderId="0" xfId="0" applyFont="1"/>
    <xf numFmtId="0" fontId="37" fillId="5" borderId="19" xfId="0" applyFont="1" applyFill="1" applyBorder="1" applyAlignment="1" applyProtection="1">
      <protection locked="0"/>
    </xf>
    <xf numFmtId="0" fontId="37" fillId="0" borderId="0" xfId="0" applyFont="1" applyFill="1"/>
    <xf numFmtId="0" fontId="37" fillId="0" borderId="0" xfId="0" applyFont="1"/>
    <xf numFmtId="0" fontId="2" fillId="5" borderId="0" xfId="0" applyFont="1" applyFill="1" applyBorder="1" applyAlignment="1">
      <alignment horizontal="left"/>
    </xf>
    <xf numFmtId="0" fontId="37" fillId="5" borderId="29" xfId="0" applyFont="1" applyFill="1" applyBorder="1" applyAlignment="1" applyProtection="1">
      <protection locked="0"/>
    </xf>
    <xf numFmtId="0" fontId="35" fillId="0" borderId="0" xfId="0" applyFont="1" applyFill="1"/>
    <xf numFmtId="0" fontId="35" fillId="0" borderId="0" xfId="0" applyFont="1"/>
    <xf numFmtId="0" fontId="6" fillId="0" borderId="0" xfId="2" applyFont="1" applyFill="1"/>
    <xf numFmtId="0" fontId="16" fillId="0" borderId="0" xfId="2" applyFont="1" applyAlignment="1">
      <alignment horizontal="left"/>
    </xf>
    <xf numFmtId="0" fontId="13" fillId="0" borderId="0" xfId="2" applyFont="1" applyAlignment="1">
      <alignment horizontal="left"/>
    </xf>
    <xf numFmtId="0" fontId="13" fillId="0" borderId="0" xfId="2" applyFont="1" applyAlignment="1">
      <alignment horizontal="left" wrapText="1"/>
    </xf>
    <xf numFmtId="0" fontId="16" fillId="0" borderId="0" xfId="2" applyFont="1"/>
    <xf numFmtId="0" fontId="35" fillId="0" borderId="0" xfId="7" applyFont="1"/>
    <xf numFmtId="0" fontId="35" fillId="0" borderId="0" xfId="7" applyFont="1" applyBorder="1"/>
    <xf numFmtId="0" fontId="40" fillId="0" borderId="0" xfId="7" applyFont="1" applyFill="1" applyBorder="1" applyAlignment="1"/>
    <xf numFmtId="0" fontId="41" fillId="0" borderId="0" xfId="7" applyFont="1" applyFill="1" applyBorder="1" applyAlignment="1"/>
    <xf numFmtId="0" fontId="35" fillId="0" borderId="0" xfId="7" applyFont="1" applyFill="1"/>
    <xf numFmtId="0" fontId="42" fillId="0" borderId="0" xfId="7" applyFont="1"/>
    <xf numFmtId="0" fontId="42" fillId="0" borderId="1" xfId="7" applyFont="1" applyBorder="1" applyProtection="1">
      <protection locked="0"/>
    </xf>
    <xf numFmtId="0" fontId="44" fillId="0" borderId="0" xfId="8" applyFont="1" applyFill="1" applyBorder="1" applyAlignment="1" applyProtection="1">
      <protection locked="0"/>
    </xf>
    <xf numFmtId="0" fontId="44" fillId="0" borderId="5" xfId="8" applyFont="1" applyFill="1" applyBorder="1" applyAlignment="1" applyProtection="1">
      <protection locked="0"/>
    </xf>
    <xf numFmtId="0" fontId="44" fillId="0" borderId="4" xfId="8" applyFont="1" applyFill="1" applyBorder="1" applyAlignment="1" applyProtection="1">
      <alignment horizontal="right"/>
    </xf>
    <xf numFmtId="0" fontId="41" fillId="0" borderId="0" xfId="7" applyFont="1" applyFill="1" applyBorder="1" applyAlignment="1" applyProtection="1">
      <alignment horizontal="center"/>
      <protection locked="0"/>
    </xf>
    <xf numFmtId="0" fontId="41" fillId="0" borderId="17" xfId="7" applyFont="1" applyFill="1" applyBorder="1" applyAlignment="1" applyProtection="1">
      <protection locked="0"/>
    </xf>
    <xf numFmtId="0" fontId="41" fillId="0" borderId="0" xfId="7" applyFont="1" applyFill="1" applyBorder="1" applyAlignment="1" applyProtection="1">
      <protection locked="0"/>
    </xf>
    <xf numFmtId="0" fontId="41" fillId="0" borderId="5" xfId="7" applyFont="1" applyFill="1" applyBorder="1" applyAlignment="1" applyProtection="1">
      <alignment horizontal="center"/>
      <protection locked="0"/>
    </xf>
    <xf numFmtId="14" fontId="45" fillId="5" borderId="4" xfId="9" applyNumberFormat="1" applyFont="1" applyFill="1" applyBorder="1" applyAlignment="1">
      <alignment horizontal="left"/>
    </xf>
    <xf numFmtId="0" fontId="44" fillId="0" borderId="0" xfId="7" applyFont="1" applyFill="1" applyBorder="1" applyAlignment="1" applyProtection="1">
      <protection locked="0"/>
    </xf>
    <xf numFmtId="0" fontId="44" fillId="0" borderId="5" xfId="7" applyFont="1" applyFill="1" applyBorder="1" applyAlignment="1" applyProtection="1">
      <protection locked="0"/>
    </xf>
    <xf numFmtId="0" fontId="44" fillId="5" borderId="6" xfId="7" applyFont="1" applyFill="1" applyBorder="1" applyAlignment="1" applyProtection="1">
      <alignment horizontal="center"/>
    </xf>
    <xf numFmtId="0" fontId="44" fillId="5" borderId="38" xfId="7" applyFont="1" applyFill="1" applyBorder="1" applyAlignment="1" applyProtection="1">
      <alignment horizontal="center"/>
    </xf>
    <xf numFmtId="0" fontId="44" fillId="13" borderId="37" xfId="7" applyFont="1" applyFill="1" applyBorder="1" applyAlignment="1" applyProtection="1">
      <alignment horizontal="center"/>
    </xf>
    <xf numFmtId="0" fontId="44" fillId="5" borderId="11" xfId="7" applyFont="1" applyFill="1" applyBorder="1" applyAlignment="1" applyProtection="1">
      <alignment horizontal="center"/>
    </xf>
    <xf numFmtId="0" fontId="44" fillId="5" borderId="18" xfId="7" applyFont="1" applyFill="1" applyBorder="1" applyAlignment="1" applyProtection="1">
      <alignment horizontal="center"/>
    </xf>
    <xf numFmtId="0" fontId="44" fillId="5" borderId="9" xfId="7" applyFont="1" applyFill="1" applyBorder="1" applyAlignment="1" applyProtection="1">
      <alignment horizontal="center"/>
    </xf>
    <xf numFmtId="0" fontId="44" fillId="0" borderId="27" xfId="7" applyFont="1" applyFill="1" applyBorder="1" applyAlignment="1" applyProtection="1">
      <alignment horizontal="center"/>
    </xf>
    <xf numFmtId="0" fontId="44" fillId="13" borderId="40" xfId="7" applyFont="1" applyFill="1" applyBorder="1" applyAlignment="1" applyProtection="1">
      <alignment horizontal="center"/>
      <protection locked="0"/>
    </xf>
    <xf numFmtId="0" fontId="44" fillId="14" borderId="41" xfId="7" applyFont="1" applyFill="1" applyBorder="1" applyAlignment="1" applyProtection="1">
      <alignment horizontal="center" wrapText="1"/>
    </xf>
    <xf numFmtId="0" fontId="44" fillId="14" borderId="41" xfId="7" quotePrefix="1" applyFont="1" applyFill="1" applyBorder="1" applyAlignment="1" applyProtection="1">
      <alignment horizontal="center" wrapText="1"/>
    </xf>
    <xf numFmtId="0" fontId="44" fillId="14" borderId="13" xfId="7" applyFont="1" applyFill="1" applyBorder="1" applyAlignment="1" applyProtection="1">
      <alignment horizontal="center" wrapText="1"/>
    </xf>
    <xf numFmtId="0" fontId="35" fillId="13" borderId="27" xfId="7" applyFont="1" applyFill="1" applyBorder="1" applyProtection="1"/>
    <xf numFmtId="0" fontId="35" fillId="13" borderId="41" xfId="7" applyFont="1" applyFill="1" applyBorder="1" applyProtection="1"/>
    <xf numFmtId="0" fontId="44" fillId="13" borderId="42" xfId="7" applyFont="1" applyFill="1" applyBorder="1" applyAlignment="1" applyProtection="1">
      <alignment horizontal="center"/>
    </xf>
    <xf numFmtId="0" fontId="44" fillId="13" borderId="18" xfId="7" applyFont="1" applyFill="1" applyBorder="1" applyAlignment="1" applyProtection="1">
      <alignment horizontal="center"/>
    </xf>
    <xf numFmtId="0" fontId="44" fillId="13" borderId="41" xfId="7" applyFont="1" applyFill="1" applyBorder="1" applyProtection="1"/>
    <xf numFmtId="0" fontId="44" fillId="13" borderId="41" xfId="7" applyFont="1" applyFill="1" applyBorder="1" applyAlignment="1" applyProtection="1">
      <alignment horizontal="center"/>
    </xf>
    <xf numFmtId="0" fontId="44" fillId="13" borderId="13" xfId="7" applyFont="1" applyFill="1" applyBorder="1" applyAlignment="1" applyProtection="1">
      <alignment horizontal="center"/>
    </xf>
    <xf numFmtId="0" fontId="38" fillId="13" borderId="27" xfId="7" applyFont="1" applyFill="1" applyBorder="1" applyProtection="1"/>
    <xf numFmtId="0" fontId="46" fillId="0" borderId="27" xfId="7" applyFont="1" applyFill="1" applyBorder="1" applyProtection="1"/>
    <xf numFmtId="41" fontId="35" fillId="5" borderId="41" xfId="10" applyNumberFormat="1" applyFont="1" applyFill="1" applyBorder="1" applyAlignment="1" applyProtection="1">
      <alignment horizontal="center"/>
    </xf>
    <xf numFmtId="43" fontId="35" fillId="5" borderId="41" xfId="10" applyFont="1" applyFill="1" applyBorder="1" applyProtection="1"/>
    <xf numFmtId="43" fontId="35" fillId="5" borderId="13" xfId="10" applyFont="1" applyFill="1" applyBorder="1" applyAlignment="1" applyProtection="1">
      <alignment horizontal="center"/>
    </xf>
    <xf numFmtId="0" fontId="26" fillId="0" borderId="27" xfId="7" applyFont="1" applyFill="1" applyBorder="1" applyProtection="1"/>
    <xf numFmtId="0" fontId="44" fillId="0" borderId="6" xfId="7" applyFont="1" applyFill="1" applyBorder="1" applyAlignment="1">
      <alignment horizontal="left"/>
    </xf>
    <xf numFmtId="168" fontId="35" fillId="0" borderId="11" xfId="7" applyNumberFormat="1" applyFont="1" applyFill="1" applyBorder="1"/>
    <xf numFmtId="168" fontId="35" fillId="0" borderId="19" xfId="7" applyNumberFormat="1" applyFont="1" applyFill="1" applyBorder="1"/>
    <xf numFmtId="0" fontId="35" fillId="0" borderId="6" xfId="7" applyFont="1" applyFill="1" applyBorder="1" applyAlignment="1">
      <alignment horizontal="left" indent="2"/>
    </xf>
    <xf numFmtId="3" fontId="35" fillId="0" borderId="11" xfId="7" applyNumberFormat="1" applyFont="1" applyFill="1" applyBorder="1"/>
    <xf numFmtId="3" fontId="35" fillId="0" borderId="19" xfId="7" applyNumberFormat="1" applyFont="1" applyBorder="1"/>
    <xf numFmtId="0" fontId="47" fillId="14" borderId="6" xfId="7" applyFont="1" applyFill="1" applyBorder="1" applyAlignment="1">
      <alignment horizontal="left"/>
    </xf>
    <xf numFmtId="3" fontId="35" fillId="14" borderId="11" xfId="7" applyNumberFormat="1" applyFont="1" applyFill="1" applyBorder="1"/>
    <xf numFmtId="3" fontId="35" fillId="14" borderId="19" xfId="7" applyNumberFormat="1" applyFont="1" applyFill="1" applyBorder="1"/>
    <xf numFmtId="41" fontId="35" fillId="5" borderId="41" xfId="10" applyNumberFormat="1" applyFont="1" applyFill="1" applyBorder="1" applyProtection="1"/>
    <xf numFmtId="41" fontId="35" fillId="0" borderId="11" xfId="7" applyNumberFormat="1" applyFont="1" applyBorder="1"/>
    <xf numFmtId="41" fontId="35" fillId="0" borderId="41" xfId="7" applyNumberFormat="1" applyFont="1" applyBorder="1"/>
    <xf numFmtId="0" fontId="35" fillId="0" borderId="6" xfId="7" applyFont="1" applyBorder="1" applyAlignment="1">
      <alignment horizontal="left" indent="2"/>
    </xf>
    <xf numFmtId="3" fontId="35" fillId="0" borderId="11" xfId="7" applyNumberFormat="1" applyFont="1" applyBorder="1"/>
    <xf numFmtId="0" fontId="35" fillId="0" borderId="27" xfId="7" applyFont="1" applyBorder="1" applyProtection="1">
      <protection locked="0"/>
    </xf>
    <xf numFmtId="43" fontId="35" fillId="5" borderId="41" xfId="10" applyFont="1" applyFill="1" applyBorder="1" applyProtection="1">
      <protection locked="0"/>
    </xf>
    <xf numFmtId="43" fontId="35" fillId="5" borderId="13" xfId="10" applyFont="1" applyFill="1" applyBorder="1" applyProtection="1">
      <protection locked="0"/>
    </xf>
    <xf numFmtId="0" fontId="48" fillId="13" borderId="27" xfId="7" applyFont="1" applyFill="1" applyBorder="1" applyProtection="1"/>
    <xf numFmtId="42" fontId="48" fillId="13" borderId="13" xfId="7" applyNumberFormat="1" applyFont="1" applyFill="1" applyBorder="1" applyProtection="1"/>
    <xf numFmtId="0" fontId="48" fillId="0" borderId="0" xfId="7" applyFont="1" applyFill="1"/>
    <xf numFmtId="0" fontId="44" fillId="0" borderId="27" xfId="7" applyFont="1" applyFill="1" applyBorder="1" applyProtection="1">
      <protection locked="0"/>
    </xf>
    <xf numFmtId="42" fontId="35" fillId="0" borderId="41" xfId="7" applyNumberFormat="1" applyFont="1" applyFill="1" applyBorder="1" applyProtection="1">
      <protection locked="0"/>
    </xf>
    <xf numFmtId="43" fontId="35" fillId="0" borderId="41" xfId="10" applyFont="1" applyFill="1" applyBorder="1" applyProtection="1">
      <protection locked="0"/>
    </xf>
    <xf numFmtId="43" fontId="35" fillId="0" borderId="13" xfId="10" applyFont="1" applyFill="1" applyBorder="1" applyProtection="1">
      <protection locked="0"/>
    </xf>
    <xf numFmtId="0" fontId="44" fillId="5" borderId="27" xfId="7" applyFont="1" applyFill="1" applyBorder="1" applyProtection="1">
      <protection locked="0"/>
    </xf>
    <xf numFmtId="0" fontId="47" fillId="14" borderId="6" xfId="7" applyFont="1" applyFill="1" applyBorder="1"/>
    <xf numFmtId="41" fontId="35" fillId="0" borderId="41" xfId="10" applyNumberFormat="1" applyFont="1" applyFill="1" applyBorder="1" applyProtection="1">
      <protection locked="0"/>
    </xf>
    <xf numFmtId="41" fontId="35" fillId="0" borderId="11" xfId="7" applyNumberFormat="1" applyFont="1" applyFill="1" applyBorder="1"/>
    <xf numFmtId="41" fontId="49" fillId="0" borderId="41" xfId="10" applyNumberFormat="1" applyFont="1" applyFill="1" applyBorder="1" applyProtection="1">
      <protection locked="0"/>
    </xf>
    <xf numFmtId="3" fontId="49" fillId="0" borderId="11" xfId="7" applyNumberFormat="1" applyFont="1" applyFill="1" applyBorder="1"/>
    <xf numFmtId="0" fontId="48" fillId="13" borderId="6" xfId="7" applyFont="1" applyFill="1" applyBorder="1" applyProtection="1"/>
    <xf numFmtId="42" fontId="37" fillId="13" borderId="11" xfId="7" applyNumberFormat="1" applyFont="1" applyFill="1" applyBorder="1" applyProtection="1"/>
    <xf numFmtId="42" fontId="37" fillId="13" borderId="19" xfId="7" applyNumberFormat="1" applyFont="1" applyFill="1" applyBorder="1" applyProtection="1"/>
    <xf numFmtId="0" fontId="37" fillId="0" borderId="0" xfId="7" applyFont="1" applyFill="1"/>
    <xf numFmtId="0" fontId="48" fillId="5" borderId="6" xfId="7" applyFont="1" applyFill="1" applyBorder="1" applyProtection="1"/>
    <xf numFmtId="42" fontId="37" fillId="0" borderId="11" xfId="7" applyNumberFormat="1" applyFont="1" applyFill="1" applyBorder="1" applyProtection="1"/>
    <xf numFmtId="42" fontId="37" fillId="0" borderId="11" xfId="10" applyNumberFormat="1" applyFont="1" applyFill="1" applyBorder="1" applyProtection="1"/>
    <xf numFmtId="42" fontId="37" fillId="0" borderId="19" xfId="7" applyNumberFormat="1" applyFont="1" applyFill="1" applyBorder="1" applyProtection="1"/>
    <xf numFmtId="42" fontId="37" fillId="13" borderId="11" xfId="10" applyNumberFormat="1" applyFont="1" applyFill="1" applyBorder="1" applyProtection="1"/>
    <xf numFmtId="42" fontId="2" fillId="13" borderId="11" xfId="10" applyNumberFormat="1" applyFont="1" applyFill="1" applyBorder="1" applyProtection="1"/>
    <xf numFmtId="42" fontId="2" fillId="13" borderId="11" xfId="7" applyNumberFormat="1" applyFont="1" applyFill="1" applyBorder="1" applyProtection="1"/>
    <xf numFmtId="42" fontId="2" fillId="13" borderId="19" xfId="7" applyNumberFormat="1" applyFont="1" applyFill="1" applyBorder="1" applyProtection="1"/>
    <xf numFmtId="41" fontId="37" fillId="13" borderId="11" xfId="10" applyNumberFormat="1" applyFont="1" applyFill="1" applyBorder="1" applyProtection="1"/>
    <xf numFmtId="41" fontId="2" fillId="13" borderId="11" xfId="10" applyNumberFormat="1" applyFont="1" applyFill="1" applyBorder="1" applyProtection="1"/>
    <xf numFmtId="0" fontId="44" fillId="13" borderId="28" xfId="7" applyFont="1" applyFill="1" applyBorder="1" applyAlignment="1" applyProtection="1">
      <alignment horizontal="center"/>
    </xf>
    <xf numFmtId="42" fontId="37" fillId="15" borderId="11" xfId="7" applyNumberFormat="1" applyFont="1" applyFill="1" applyBorder="1" applyProtection="1"/>
    <xf numFmtId="0" fontId="44" fillId="16" borderId="43" xfId="7" applyFont="1" applyFill="1" applyBorder="1" applyProtection="1"/>
    <xf numFmtId="0" fontId="35" fillId="16" borderId="44" xfId="7" applyFont="1" applyFill="1" applyBorder="1" applyProtection="1">
      <protection locked="0"/>
    </xf>
    <xf numFmtId="167" fontId="35" fillId="16" borderId="44" xfId="11" applyNumberFormat="1" applyFont="1" applyFill="1" applyBorder="1" applyProtection="1"/>
    <xf numFmtId="167" fontId="35" fillId="16" borderId="44" xfId="11" applyNumberFormat="1" applyFont="1" applyFill="1" applyBorder="1" applyProtection="1">
      <protection locked="0"/>
    </xf>
    <xf numFmtId="0" fontId="44" fillId="5" borderId="4" xfId="7" applyFont="1" applyFill="1" applyBorder="1"/>
    <xf numFmtId="0" fontId="35" fillId="5" borderId="0" xfId="7" applyFont="1" applyFill="1" applyBorder="1"/>
    <xf numFmtId="0" fontId="35" fillId="5" borderId="5" xfId="7" applyFont="1" applyFill="1" applyBorder="1"/>
    <xf numFmtId="0" fontId="44" fillId="0" borderId="4" xfId="7" applyFont="1" applyFill="1" applyBorder="1"/>
    <xf numFmtId="0" fontId="35" fillId="0" borderId="0" xfId="7" applyFont="1" applyFill="1" applyBorder="1"/>
    <xf numFmtId="0" fontId="35" fillId="0" borderId="5" xfId="7" applyFont="1" applyFill="1" applyBorder="1"/>
    <xf numFmtId="0" fontId="35" fillId="0" borderId="4" xfId="7" quotePrefix="1" applyFont="1" applyFill="1" applyBorder="1"/>
    <xf numFmtId="0" fontId="35" fillId="0" borderId="34" xfId="7" quotePrefix="1" applyFont="1" applyFill="1" applyBorder="1"/>
    <xf numFmtId="0" fontId="35" fillId="0" borderId="35" xfId="7" applyFont="1" applyFill="1" applyBorder="1"/>
    <xf numFmtId="0" fontId="35" fillId="0" borderId="36" xfId="7" applyFont="1" applyFill="1" applyBorder="1"/>
    <xf numFmtId="14" fontId="45" fillId="5" borderId="1" xfId="9" applyNumberFormat="1" applyFont="1" applyFill="1" applyBorder="1" applyAlignment="1">
      <alignment horizontal="left"/>
    </xf>
    <xf numFmtId="0" fontId="44" fillId="0" borderId="0" xfId="7" applyFont="1" applyBorder="1" applyAlignment="1">
      <alignment horizontal="center"/>
    </xf>
    <xf numFmtId="0" fontId="44" fillId="0" borderId="5" xfId="7" applyFont="1" applyBorder="1" applyAlignment="1">
      <alignment horizontal="center"/>
    </xf>
    <xf numFmtId="0" fontId="44" fillId="0" borderId="4" xfId="8" applyFont="1" applyFill="1" applyBorder="1" applyAlignment="1">
      <alignment horizontal="right"/>
    </xf>
    <xf numFmtId="0" fontId="41" fillId="0" borderId="0" xfId="7" applyFont="1" applyFill="1" applyBorder="1" applyAlignment="1">
      <alignment horizontal="center"/>
    </xf>
    <xf numFmtId="0" fontId="44" fillId="0" borderId="0" xfId="8" applyFont="1" applyFill="1" applyBorder="1" applyAlignment="1">
      <alignment horizontal="right"/>
    </xf>
    <xf numFmtId="0" fontId="42" fillId="0" borderId="0" xfId="7" applyFont="1" applyBorder="1"/>
    <xf numFmtId="0" fontId="42" fillId="0" borderId="5" xfId="7" applyFont="1" applyBorder="1"/>
    <xf numFmtId="0" fontId="44" fillId="0" borderId="4" xfId="7" applyFont="1" applyBorder="1" applyAlignment="1">
      <alignment horizontal="center"/>
    </xf>
    <xf numFmtId="0" fontId="18" fillId="0" borderId="0" xfId="7" applyFont="1" applyBorder="1" applyAlignment="1">
      <alignment horizontal="center"/>
    </xf>
    <xf numFmtId="0" fontId="27" fillId="0" borderId="0" xfId="7" applyFont="1" applyBorder="1" applyAlignment="1">
      <alignment horizontal="center"/>
    </xf>
    <xf numFmtId="3" fontId="18" fillId="0" borderId="0" xfId="7" quotePrefix="1" applyNumberFormat="1" applyFont="1" applyBorder="1" applyAlignment="1">
      <alignment horizontal="center"/>
    </xf>
    <xf numFmtId="3" fontId="18" fillId="0" borderId="5" xfId="7" quotePrefix="1" applyNumberFormat="1" applyFont="1" applyBorder="1" applyAlignment="1">
      <alignment horizontal="center"/>
    </xf>
    <xf numFmtId="0" fontId="27" fillId="0" borderId="0" xfId="7" applyFont="1" applyBorder="1"/>
    <xf numFmtId="0" fontId="35" fillId="0" borderId="4" xfId="7" applyFont="1" applyBorder="1"/>
    <xf numFmtId="0" fontId="35" fillId="0" borderId="5" xfId="7" applyFont="1" applyBorder="1"/>
    <xf numFmtId="0" fontId="44" fillId="0" borderId="0" xfId="7" applyFont="1" applyBorder="1"/>
    <xf numFmtId="0" fontId="44" fillId="0" borderId="16" xfId="7" applyFont="1" applyBorder="1" applyAlignment="1">
      <alignment horizontal="center"/>
    </xf>
    <xf numFmtId="0" fontId="44" fillId="0" borderId="17" xfId="7" applyFont="1" applyBorder="1" applyAlignment="1">
      <alignment horizontal="center"/>
    </xf>
    <xf numFmtId="0" fontId="44" fillId="0" borderId="13" xfId="7" applyFont="1" applyBorder="1" applyAlignment="1">
      <alignment horizontal="center"/>
    </xf>
    <xf numFmtId="0" fontId="49" fillId="0" borderId="0" xfId="7" applyFont="1" applyBorder="1"/>
    <xf numFmtId="0" fontId="35" fillId="0" borderId="6" xfId="7" applyFont="1" applyFill="1" applyBorder="1" applyAlignment="1">
      <alignment horizontal="left"/>
    </xf>
    <xf numFmtId="0" fontId="35" fillId="14" borderId="11" xfId="7" applyFont="1" applyFill="1" applyBorder="1"/>
    <xf numFmtId="0" fontId="35" fillId="0" borderId="11" xfId="7" applyFont="1" applyBorder="1" applyProtection="1">
      <protection locked="0"/>
    </xf>
    <xf numFmtId="164" fontId="35" fillId="0" borderId="11" xfId="10" applyNumberFormat="1" applyFont="1" applyBorder="1" applyProtection="1">
      <protection locked="0"/>
    </xf>
    <xf numFmtId="164" fontId="35" fillId="14" borderId="11" xfId="10" applyNumberFormat="1" applyFont="1" applyFill="1" applyBorder="1"/>
    <xf numFmtId="166" fontId="35" fillId="13" borderId="11" xfId="12" applyNumberFormat="1" applyFont="1" applyFill="1" applyBorder="1"/>
    <xf numFmtId="166" fontId="35" fillId="14" borderId="11" xfId="12" applyNumberFormat="1" applyFont="1" applyFill="1" applyBorder="1"/>
    <xf numFmtId="166" fontId="35" fillId="0" borderId="11" xfId="12" applyNumberFormat="1" applyFont="1" applyBorder="1" applyProtection="1">
      <protection locked="0"/>
    </xf>
    <xf numFmtId="166" fontId="35" fillId="13" borderId="19" xfId="12" applyNumberFormat="1" applyFont="1" applyFill="1" applyBorder="1"/>
    <xf numFmtId="0" fontId="35" fillId="0" borderId="11" xfId="7" applyFont="1" applyBorder="1"/>
    <xf numFmtId="0" fontId="35" fillId="0" borderId="11" xfId="7" applyFont="1" applyBorder="1" applyAlignment="1"/>
    <xf numFmtId="0" fontId="35" fillId="14" borderId="11" xfId="7" applyFont="1" applyFill="1" applyBorder="1" applyAlignment="1">
      <alignment horizontal="center"/>
    </xf>
    <xf numFmtId="164" fontId="35" fillId="0" borderId="11" xfId="10" applyNumberFormat="1" applyFont="1" applyBorder="1" applyAlignment="1">
      <alignment horizontal="center"/>
    </xf>
    <xf numFmtId="164" fontId="35" fillId="14" borderId="11" xfId="10" applyNumberFormat="1" applyFont="1" applyFill="1" applyBorder="1" applyAlignment="1">
      <alignment horizontal="center"/>
    </xf>
    <xf numFmtId="166" fontId="35" fillId="14" borderId="11" xfId="12" applyNumberFormat="1" applyFont="1" applyFill="1" applyBorder="1" applyAlignment="1">
      <alignment horizontal="center"/>
    </xf>
    <xf numFmtId="166" fontId="35" fillId="0" borderId="11" xfId="12" applyNumberFormat="1" applyFont="1" applyBorder="1" applyAlignment="1">
      <alignment horizontal="center"/>
    </xf>
    <xf numFmtId="164" fontId="35" fillId="0" borderId="11" xfId="10" applyNumberFormat="1" applyFont="1" applyBorder="1"/>
    <xf numFmtId="166" fontId="35" fillId="0" borderId="11" xfId="12" applyNumberFormat="1" applyFont="1" applyBorder="1"/>
    <xf numFmtId="0" fontId="50" fillId="14" borderId="6" xfId="7" applyFont="1" applyFill="1" applyBorder="1" applyAlignment="1">
      <alignment horizontal="left"/>
    </xf>
    <xf numFmtId="0" fontId="35" fillId="14" borderId="11" xfId="7" applyFont="1" applyFill="1" applyBorder="1" applyProtection="1">
      <protection locked="0"/>
    </xf>
    <xf numFmtId="164" fontId="35" fillId="14" borderId="11" xfId="10" applyNumberFormat="1" applyFont="1" applyFill="1" applyBorder="1" applyProtection="1">
      <protection locked="0"/>
    </xf>
    <xf numFmtId="166" fontId="35" fillId="14" borderId="11" xfId="12" applyNumberFormat="1" applyFont="1" applyFill="1" applyBorder="1" applyProtection="1">
      <protection locked="0"/>
    </xf>
    <xf numFmtId="164" fontId="35" fillId="14" borderId="19" xfId="10" applyNumberFormat="1" applyFont="1" applyFill="1" applyBorder="1" applyProtection="1">
      <protection locked="0"/>
    </xf>
    <xf numFmtId="164" fontId="49" fillId="0" borderId="11" xfId="10" applyNumberFormat="1" applyFont="1" applyBorder="1"/>
    <xf numFmtId="166" fontId="35" fillId="0" borderId="19" xfId="12" applyNumberFormat="1" applyFont="1" applyBorder="1"/>
    <xf numFmtId="0" fontId="35" fillId="0" borderId="4" xfId="7" applyFont="1" applyFill="1" applyBorder="1" applyAlignment="1">
      <alignment horizontal="left"/>
    </xf>
    <xf numFmtId="164" fontId="35" fillId="0" borderId="17" xfId="10" applyNumberFormat="1" applyFont="1" applyBorder="1"/>
    <xf numFmtId="164" fontId="35" fillId="0" borderId="0" xfId="10" applyNumberFormat="1" applyFont="1" applyBorder="1"/>
    <xf numFmtId="166" fontId="35" fillId="0" borderId="17" xfId="12" applyNumberFormat="1" applyFont="1" applyBorder="1"/>
    <xf numFmtId="166" fontId="35" fillId="0" borderId="0" xfId="12" applyNumberFormat="1" applyFont="1" applyBorder="1"/>
    <xf numFmtId="166" fontId="35" fillId="0" borderId="0" xfId="12" applyNumberFormat="1" applyFont="1" applyFill="1" applyBorder="1"/>
    <xf numFmtId="166" fontId="35" fillId="0" borderId="13" xfId="12" applyNumberFormat="1" applyFont="1" applyBorder="1"/>
    <xf numFmtId="0" fontId="48" fillId="0" borderId="0" xfId="7" applyFont="1"/>
    <xf numFmtId="0" fontId="48" fillId="13" borderId="4" xfId="7" applyFont="1" applyFill="1" applyBorder="1"/>
    <xf numFmtId="0" fontId="48" fillId="13" borderId="0" xfId="7" applyFont="1" applyFill="1" applyBorder="1"/>
    <xf numFmtId="164" fontId="48" fillId="13" borderId="45" xfId="10" applyNumberFormat="1" applyFont="1" applyFill="1" applyBorder="1"/>
    <xf numFmtId="164" fontId="48" fillId="13" borderId="0" xfId="10" applyNumberFormat="1" applyFont="1" applyFill="1" applyBorder="1"/>
    <xf numFmtId="166" fontId="48" fillId="13" borderId="0" xfId="12" applyNumberFormat="1" applyFont="1" applyFill="1" applyBorder="1"/>
    <xf numFmtId="164" fontId="48" fillId="13" borderId="46" xfId="10" applyNumberFormat="1" applyFont="1" applyFill="1" applyBorder="1"/>
    <xf numFmtId="0" fontId="44" fillId="0" borderId="4" xfId="7" applyFont="1" applyBorder="1"/>
    <xf numFmtId="0" fontId="35" fillId="0" borderId="34" xfId="7" applyFont="1" applyBorder="1"/>
    <xf numFmtId="0" fontId="35" fillId="0" borderId="35" xfId="7" applyFont="1" applyBorder="1"/>
    <xf numFmtId="0" fontId="35" fillId="0" borderId="36" xfId="7" applyFont="1" applyBorder="1"/>
    <xf numFmtId="164" fontId="35" fillId="0" borderId="0" xfId="7" applyNumberFormat="1" applyFont="1"/>
    <xf numFmtId="0" fontId="35" fillId="13" borderId="17" xfId="7" applyFont="1" applyFill="1" applyBorder="1" applyProtection="1"/>
    <xf numFmtId="0" fontId="44" fillId="13" borderId="0" xfId="7" applyFont="1" applyFill="1" applyBorder="1" applyAlignment="1" applyProtection="1">
      <alignment horizontal="center"/>
    </xf>
    <xf numFmtId="0" fontId="35" fillId="13" borderId="11" xfId="7" applyFont="1" applyFill="1" applyBorder="1" applyProtection="1"/>
    <xf numFmtId="0" fontId="17" fillId="13" borderId="11" xfId="7" applyFont="1" applyFill="1" applyBorder="1" applyAlignment="1" applyProtection="1">
      <alignment horizontal="center"/>
    </xf>
    <xf numFmtId="0" fontId="44" fillId="13" borderId="11" xfId="7" applyFont="1" applyFill="1" applyBorder="1" applyAlignment="1" applyProtection="1">
      <alignment horizontal="center"/>
    </xf>
    <xf numFmtId="0" fontId="35" fillId="13" borderId="6" xfId="7" applyFont="1" applyFill="1" applyBorder="1" applyProtection="1"/>
    <xf numFmtId="0" fontId="44" fillId="13" borderId="19" xfId="7" applyFont="1" applyFill="1" applyBorder="1" applyAlignment="1" applyProtection="1">
      <alignment horizontal="center"/>
    </xf>
    <xf numFmtId="0" fontId="14" fillId="6" borderId="10" xfId="2" applyFont="1" applyFill="1" applyBorder="1" applyAlignment="1">
      <alignment horizontal="center" vertical="center"/>
    </xf>
    <xf numFmtId="0" fontId="14" fillId="6" borderId="8" xfId="2" applyFont="1" applyFill="1" applyBorder="1" applyAlignment="1">
      <alignment horizontal="center" vertical="center"/>
    </xf>
    <xf numFmtId="0" fontId="14" fillId="6" borderId="9" xfId="2" applyFont="1" applyFill="1" applyBorder="1" applyAlignment="1">
      <alignment horizontal="center" vertical="center"/>
    </xf>
    <xf numFmtId="0" fontId="5" fillId="2" borderId="1" xfId="2" applyFont="1" applyFill="1" applyBorder="1" applyAlignment="1">
      <alignment horizontal="center"/>
    </xf>
    <xf numFmtId="0" fontId="5" fillId="2" borderId="2" xfId="2" applyFont="1" applyFill="1" applyBorder="1" applyAlignment="1">
      <alignment horizontal="center"/>
    </xf>
    <xf numFmtId="0" fontId="5" fillId="2" borderId="3" xfId="2" applyFont="1" applyFill="1" applyBorder="1" applyAlignment="1">
      <alignment horizontal="center"/>
    </xf>
    <xf numFmtId="0" fontId="7" fillId="3" borderId="4" xfId="2" applyFont="1" applyFill="1" applyBorder="1" applyAlignment="1">
      <alignment horizontal="center"/>
    </xf>
    <xf numFmtId="0" fontId="7" fillId="3" borderId="0" xfId="2" applyFont="1" applyFill="1" applyBorder="1" applyAlignment="1">
      <alignment horizontal="center"/>
    </xf>
    <xf numFmtId="0" fontId="7" fillId="3" borderId="5" xfId="2" applyFont="1" applyFill="1" applyBorder="1" applyAlignment="1">
      <alignment horizontal="center"/>
    </xf>
    <xf numFmtId="0" fontId="8" fillId="3" borderId="4" xfId="2" applyFont="1" applyFill="1" applyBorder="1" applyAlignment="1">
      <alignment horizontal="center"/>
    </xf>
    <xf numFmtId="0" fontId="8" fillId="3" borderId="0" xfId="2" applyFont="1" applyFill="1" applyBorder="1" applyAlignment="1">
      <alignment horizontal="center"/>
    </xf>
    <xf numFmtId="0" fontId="8" fillId="3" borderId="5" xfId="2" applyFont="1" applyFill="1" applyBorder="1" applyAlignment="1">
      <alignment horizontal="center"/>
    </xf>
    <xf numFmtId="0" fontId="10" fillId="4" borderId="7" xfId="2" applyFont="1" applyFill="1" applyBorder="1" applyAlignment="1" applyProtection="1">
      <alignment horizontal="left"/>
      <protection locked="0"/>
    </xf>
    <xf numFmtId="0" fontId="10" fillId="4" borderId="8" xfId="2" applyFont="1" applyFill="1" applyBorder="1" applyAlignment="1" applyProtection="1">
      <alignment horizontal="left"/>
      <protection locked="0"/>
    </xf>
    <xf numFmtId="0" fontId="10" fillId="4" borderId="9" xfId="2" applyFont="1" applyFill="1" applyBorder="1" applyAlignment="1" applyProtection="1">
      <alignment horizontal="left"/>
      <protection locked="0"/>
    </xf>
    <xf numFmtId="0" fontId="11" fillId="5" borderId="7" xfId="0" applyFont="1" applyFill="1" applyBorder="1" applyAlignment="1" applyProtection="1">
      <alignment horizontal="left"/>
      <protection locked="0"/>
    </xf>
    <xf numFmtId="0" fontId="11" fillId="5" borderId="8" xfId="0" applyFont="1" applyFill="1" applyBorder="1" applyAlignment="1" applyProtection="1">
      <alignment horizontal="left"/>
      <protection locked="0"/>
    </xf>
    <xf numFmtId="0" fontId="11" fillId="5" borderId="9" xfId="0" applyFont="1" applyFill="1" applyBorder="1" applyAlignment="1" applyProtection="1">
      <alignment horizontal="left"/>
      <protection locked="0"/>
    </xf>
    <xf numFmtId="0" fontId="10" fillId="9" borderId="10" xfId="2" applyFont="1" applyFill="1" applyBorder="1" applyAlignment="1">
      <alignment horizontal="center"/>
    </xf>
    <xf numFmtId="0" fontId="10" fillId="9" borderId="8" xfId="2" applyFont="1" applyFill="1" applyBorder="1" applyAlignment="1">
      <alignment horizontal="center"/>
    </xf>
    <xf numFmtId="0" fontId="10" fillId="9" borderId="9" xfId="2" applyFont="1" applyFill="1" applyBorder="1" applyAlignment="1">
      <alignment horizontal="center"/>
    </xf>
    <xf numFmtId="0" fontId="16" fillId="0" borderId="7" xfId="2" applyFont="1" applyBorder="1" applyAlignment="1" applyProtection="1">
      <alignment horizontal="left"/>
      <protection locked="0"/>
    </xf>
    <xf numFmtId="0" fontId="0" fillId="0" borderId="9" xfId="0" applyBorder="1" applyAlignment="1"/>
    <xf numFmtId="0" fontId="15" fillId="4" borderId="7" xfId="2" applyFont="1" applyFill="1" applyBorder="1" applyAlignment="1" applyProtection="1">
      <alignment horizontal="left"/>
      <protection locked="0"/>
    </xf>
    <xf numFmtId="0" fontId="16" fillId="0" borderId="12" xfId="2" applyFont="1" applyBorder="1" applyAlignment="1">
      <alignment horizontal="left"/>
    </xf>
    <xf numFmtId="0" fontId="17" fillId="0" borderId="13" xfId="0" applyFont="1" applyBorder="1" applyAlignment="1">
      <alignment horizontal="left"/>
    </xf>
    <xf numFmtId="0" fontId="15" fillId="0" borderId="14" xfId="2" applyFont="1" applyBorder="1" applyAlignment="1" applyProtection="1">
      <alignment horizontal="left"/>
      <protection locked="0"/>
    </xf>
    <xf numFmtId="0" fontId="15" fillId="0" borderId="15" xfId="2" applyFont="1" applyBorder="1" applyAlignment="1" applyProtection="1">
      <alignment horizontal="left"/>
      <protection locked="0"/>
    </xf>
    <xf numFmtId="0" fontId="15" fillId="8" borderId="16" xfId="2" applyFont="1" applyFill="1" applyBorder="1" applyAlignment="1">
      <alignment horizontal="center"/>
    </xf>
    <xf numFmtId="0" fontId="15" fillId="8" borderId="17" xfId="2" applyFont="1" applyFill="1" applyBorder="1" applyAlignment="1">
      <alignment horizontal="center"/>
    </xf>
    <xf numFmtId="0" fontId="15" fillId="8" borderId="13" xfId="2" applyFont="1" applyFill="1" applyBorder="1" applyAlignment="1">
      <alignment horizontal="center"/>
    </xf>
    <xf numFmtId="0" fontId="15" fillId="9" borderId="7" xfId="2" applyFont="1" applyFill="1" applyBorder="1" applyAlignment="1">
      <alignment horizontal="center" wrapText="1"/>
    </xf>
    <xf numFmtId="0" fontId="15" fillId="9" borderId="18" xfId="2" applyFont="1" applyFill="1" applyBorder="1" applyAlignment="1">
      <alignment horizontal="center" wrapText="1"/>
    </xf>
    <xf numFmtId="166" fontId="20" fillId="9" borderId="7" xfId="4" applyNumberFormat="1" applyFont="1" applyFill="1" applyBorder="1" applyAlignment="1" applyProtection="1">
      <alignment horizontal="center" wrapText="1"/>
      <protection locked="0"/>
    </xf>
    <xf numFmtId="166" fontId="20" fillId="9" borderId="18" xfId="4" applyNumberFormat="1" applyFont="1" applyFill="1" applyBorder="1" applyAlignment="1" applyProtection="1">
      <alignment horizontal="center" wrapText="1"/>
      <protection locked="0"/>
    </xf>
    <xf numFmtId="166" fontId="20" fillId="9" borderId="7" xfId="2" applyNumberFormat="1" applyFont="1" applyFill="1" applyBorder="1" applyAlignment="1">
      <alignment horizontal="center"/>
    </xf>
    <xf numFmtId="166" fontId="20" fillId="9" borderId="18" xfId="2" applyNumberFormat="1" applyFont="1" applyFill="1" applyBorder="1" applyAlignment="1">
      <alignment horizontal="center"/>
    </xf>
    <xf numFmtId="0" fontId="22" fillId="0" borderId="10" xfId="2" applyFont="1" applyBorder="1" applyAlignment="1" applyProtection="1">
      <alignment horizontal="left" vertical="top" wrapText="1"/>
      <protection locked="0"/>
    </xf>
    <xf numFmtId="0" fontId="22" fillId="0" borderId="8" xfId="2" applyFont="1" applyBorder="1" applyAlignment="1" applyProtection="1">
      <alignment horizontal="left" vertical="top" wrapText="1"/>
      <protection locked="0"/>
    </xf>
    <xf numFmtId="0" fontId="22" fillId="0" borderId="9" xfId="2" applyFont="1" applyBorder="1" applyAlignment="1" applyProtection="1">
      <alignment horizontal="left" vertical="top" wrapText="1"/>
      <protection locked="0"/>
    </xf>
    <xf numFmtId="0" fontId="22" fillId="0" borderId="10" xfId="2" applyFont="1" applyBorder="1" applyAlignment="1" applyProtection="1">
      <alignment horizontal="left" vertical="top"/>
      <protection locked="0"/>
    </xf>
    <xf numFmtId="0" fontId="20" fillId="0" borderId="8" xfId="2" applyFont="1" applyBorder="1" applyAlignment="1" applyProtection="1">
      <alignment horizontal="left" vertical="top"/>
      <protection locked="0"/>
    </xf>
    <xf numFmtId="0" fontId="20" fillId="0" borderId="9" xfId="2" applyFont="1" applyBorder="1" applyAlignment="1" applyProtection="1">
      <alignment horizontal="left" vertical="top"/>
      <protection locked="0"/>
    </xf>
    <xf numFmtId="0" fontId="14" fillId="6" borderId="20" xfId="2" applyFont="1" applyFill="1" applyBorder="1" applyAlignment="1">
      <alignment horizontal="center" vertical="center"/>
    </xf>
    <xf numFmtId="0" fontId="14" fillId="6" borderId="21" xfId="2" applyFont="1" applyFill="1" applyBorder="1" applyAlignment="1">
      <alignment horizontal="center" vertical="center"/>
    </xf>
    <xf numFmtId="0" fontId="14" fillId="6" borderId="22" xfId="2" applyFont="1" applyFill="1" applyBorder="1" applyAlignment="1">
      <alignment horizontal="center" vertical="center"/>
    </xf>
    <xf numFmtId="0" fontId="16" fillId="10" borderId="23" xfId="0" applyFont="1" applyFill="1" applyBorder="1" applyAlignment="1">
      <alignment wrapText="1"/>
    </xf>
    <xf numFmtId="0" fontId="16" fillId="10" borderId="24" xfId="0" applyFont="1" applyFill="1" applyBorder="1" applyAlignment="1">
      <alignment wrapText="1"/>
    </xf>
    <xf numFmtId="0" fontId="16" fillId="10" borderId="25" xfId="0" applyFont="1" applyFill="1" applyBorder="1" applyAlignment="1">
      <alignment wrapText="1"/>
    </xf>
    <xf numFmtId="0" fontId="15" fillId="11" borderId="1" xfId="2" applyFont="1" applyFill="1" applyBorder="1" applyAlignment="1">
      <alignment horizontal="center" vertical="center" wrapText="1"/>
    </xf>
    <xf numFmtId="0" fontId="15" fillId="11" borderId="16" xfId="2" applyFont="1" applyFill="1" applyBorder="1" applyAlignment="1">
      <alignment horizontal="center" vertical="center" wrapText="1"/>
    </xf>
    <xf numFmtId="0" fontId="15" fillId="11" borderId="26" xfId="2" applyFont="1" applyFill="1" applyBorder="1" applyAlignment="1">
      <alignment horizontal="center" wrapText="1"/>
    </xf>
    <xf numFmtId="42" fontId="15" fillId="12" borderId="7" xfId="4" applyNumberFormat="1" applyFont="1" applyFill="1" applyBorder="1" applyAlignment="1" applyProtection="1">
      <alignment horizontal="center" wrapText="1"/>
      <protection locked="0"/>
    </xf>
    <xf numFmtId="42" fontId="15" fillId="12" borderId="18" xfId="4" applyNumberFormat="1" applyFont="1" applyFill="1" applyBorder="1" applyAlignment="1" applyProtection="1">
      <alignment horizontal="center" wrapText="1"/>
      <protection locked="0"/>
    </xf>
    <xf numFmtId="0" fontId="20" fillId="4" borderId="32" xfId="2" applyFont="1" applyFill="1" applyBorder="1" applyAlignment="1">
      <alignment horizontal="left" wrapText="1"/>
    </xf>
    <xf numFmtId="0" fontId="20" fillId="4" borderId="33" xfId="2" applyFont="1" applyFill="1" applyBorder="1" applyAlignment="1">
      <alignment horizontal="left" wrapText="1"/>
    </xf>
    <xf numFmtId="0" fontId="15" fillId="11" borderId="20" xfId="2" applyFont="1" applyFill="1" applyBorder="1" applyAlignment="1">
      <alignment horizontal="center" vertical="center" wrapText="1"/>
    </xf>
    <xf numFmtId="0" fontId="15" fillId="11" borderId="21" xfId="2" applyFont="1" applyFill="1" applyBorder="1" applyAlignment="1">
      <alignment horizontal="center" vertical="center" wrapText="1"/>
    </xf>
    <xf numFmtId="0" fontId="15" fillId="11" borderId="22" xfId="2" applyFont="1" applyFill="1" applyBorder="1" applyAlignment="1">
      <alignment horizontal="center" vertical="center" wrapText="1"/>
    </xf>
    <xf numFmtId="0" fontId="20" fillId="0" borderId="23" xfId="2" applyFont="1" applyBorder="1" applyAlignment="1" applyProtection="1">
      <alignment horizontal="left" vertical="top" wrapText="1"/>
      <protection locked="0"/>
    </xf>
    <xf numFmtId="0" fontId="20" fillId="0" borderId="24" xfId="2" applyFont="1" applyBorder="1" applyAlignment="1" applyProtection="1">
      <alignment horizontal="left" vertical="top" wrapText="1"/>
      <protection locked="0"/>
    </xf>
    <xf numFmtId="0" fontId="20" fillId="0" borderId="25" xfId="2" applyFont="1" applyBorder="1" applyAlignment="1" applyProtection="1">
      <alignment horizontal="left" vertical="top" wrapText="1"/>
      <protection locked="0"/>
    </xf>
    <xf numFmtId="0" fontId="10" fillId="11" borderId="23" xfId="2" applyFont="1" applyFill="1" applyBorder="1" applyAlignment="1">
      <alignment horizontal="center"/>
    </xf>
    <xf numFmtId="0" fontId="10" fillId="11" borderId="24" xfId="2" applyFont="1" applyFill="1" applyBorder="1" applyAlignment="1">
      <alignment horizontal="center"/>
    </xf>
    <xf numFmtId="0" fontId="10" fillId="11" borderId="25" xfId="2" applyFont="1" applyFill="1" applyBorder="1" applyAlignment="1">
      <alignment horizontal="center"/>
    </xf>
    <xf numFmtId="0" fontId="20" fillId="11" borderId="28" xfId="2" applyFont="1" applyFill="1" applyBorder="1" applyAlignment="1">
      <alignment horizontal="left"/>
    </xf>
    <xf numFmtId="0" fontId="20" fillId="11" borderId="12" xfId="2" applyFont="1" applyFill="1" applyBorder="1" applyAlignment="1">
      <alignment horizontal="left"/>
    </xf>
    <xf numFmtId="0" fontId="20" fillId="11" borderId="29" xfId="2" applyFont="1" applyFill="1" applyBorder="1" applyAlignment="1">
      <alignment horizontal="left"/>
    </xf>
    <xf numFmtId="0" fontId="20" fillId="11" borderId="7" xfId="2" applyFont="1" applyFill="1" applyBorder="1" applyAlignment="1">
      <alignment horizontal="left"/>
    </xf>
    <xf numFmtId="0" fontId="20" fillId="11" borderId="8" xfId="2" applyFont="1" applyFill="1" applyBorder="1" applyAlignment="1">
      <alignment horizontal="left"/>
    </xf>
    <xf numFmtId="0" fontId="20" fillId="11" borderId="9" xfId="2" applyFont="1" applyFill="1" applyBorder="1" applyAlignment="1">
      <alignment horizontal="left"/>
    </xf>
    <xf numFmtId="0" fontId="15" fillId="11" borderId="6" xfId="2" applyFont="1" applyFill="1" applyBorder="1" applyAlignment="1">
      <alignment horizontal="center"/>
    </xf>
    <xf numFmtId="0" fontId="15" fillId="11" borderId="11" xfId="2" applyFont="1" applyFill="1" applyBorder="1" applyAlignment="1">
      <alignment horizontal="center"/>
    </xf>
    <xf numFmtId="0" fontId="15" fillId="11" borderId="7" xfId="2" applyFont="1" applyFill="1" applyBorder="1" applyAlignment="1">
      <alignment horizontal="center"/>
    </xf>
    <xf numFmtId="0" fontId="15" fillId="11" borderId="19" xfId="2" applyFont="1" applyFill="1" applyBorder="1" applyAlignment="1">
      <alignment horizontal="center"/>
    </xf>
    <xf numFmtId="0" fontId="27" fillId="0" borderId="20" xfId="2" applyFont="1" applyBorder="1" applyAlignment="1" applyProtection="1">
      <alignment vertical="top" wrapText="1"/>
      <protection locked="0"/>
    </xf>
    <xf numFmtId="0" fontId="27" fillId="0" borderId="21" xfId="2" applyFont="1" applyBorder="1" applyAlignment="1" applyProtection="1">
      <alignment vertical="top" wrapText="1"/>
      <protection locked="0"/>
    </xf>
    <xf numFmtId="0" fontId="27" fillId="0" borderId="22" xfId="2" applyFont="1" applyBorder="1" applyAlignment="1" applyProtection="1">
      <alignment vertical="top" wrapText="1"/>
      <protection locked="0"/>
    </xf>
    <xf numFmtId="0" fontId="14" fillId="6" borderId="23" xfId="2" applyFont="1" applyFill="1" applyBorder="1" applyAlignment="1">
      <alignment horizontal="center" vertical="center"/>
    </xf>
    <xf numFmtId="0" fontId="30" fillId="6" borderId="24" xfId="2" applyFont="1" applyFill="1" applyBorder="1" applyAlignment="1">
      <alignment horizontal="center" vertical="center"/>
    </xf>
    <xf numFmtId="0" fontId="30" fillId="6" borderId="25" xfId="2" applyFont="1" applyFill="1" applyBorder="1" applyAlignment="1">
      <alignment horizontal="center" vertical="center"/>
    </xf>
    <xf numFmtId="0" fontId="15" fillId="3" borderId="30" xfId="2" applyFont="1" applyFill="1" applyBorder="1" applyAlignment="1">
      <alignment horizontal="center"/>
    </xf>
    <xf numFmtId="0" fontId="15" fillId="3" borderId="26" xfId="2" applyFont="1" applyFill="1" applyBorder="1" applyAlignment="1">
      <alignment horizontal="center"/>
    </xf>
    <xf numFmtId="0" fontId="15" fillId="3" borderId="31" xfId="2" applyFont="1" applyFill="1" applyBorder="1" applyAlignment="1">
      <alignment horizontal="center"/>
    </xf>
    <xf numFmtId="0" fontId="37" fillId="5" borderId="4" xfId="0" applyFont="1" applyFill="1" applyBorder="1" applyAlignment="1">
      <alignment horizontal="left"/>
    </xf>
    <xf numFmtId="0" fontId="37" fillId="5" borderId="0" xfId="0" applyFont="1" applyFill="1" applyBorder="1" applyAlignment="1">
      <alignment horizontal="left"/>
    </xf>
    <xf numFmtId="0" fontId="32" fillId="4" borderId="4" xfId="2" applyFont="1" applyFill="1" applyBorder="1" applyAlignment="1" applyProtection="1">
      <alignment horizontal="left" vertical="top"/>
      <protection locked="0"/>
    </xf>
    <xf numFmtId="0" fontId="32" fillId="4" borderId="0" xfId="2" applyFont="1" applyFill="1" applyBorder="1" applyAlignment="1" applyProtection="1">
      <alignment horizontal="left" vertical="top"/>
      <protection locked="0"/>
    </xf>
    <xf numFmtId="0" fontId="32" fillId="4" borderId="5" xfId="2" applyFont="1" applyFill="1" applyBorder="1" applyAlignment="1" applyProtection="1">
      <alignment horizontal="left" vertical="top"/>
      <protection locked="0"/>
    </xf>
    <xf numFmtId="0" fontId="1" fillId="5" borderId="32" xfId="0" applyFont="1" applyFill="1" applyBorder="1" applyAlignment="1">
      <alignment horizontal="left" wrapText="1"/>
    </xf>
    <xf numFmtId="0" fontId="1" fillId="5" borderId="33" xfId="0" applyFont="1" applyFill="1" applyBorder="1" applyAlignment="1">
      <alignment horizontal="left" wrapText="1"/>
    </xf>
    <xf numFmtId="0" fontId="35" fillId="5" borderId="16" xfId="0" applyFont="1" applyFill="1" applyBorder="1" applyAlignment="1" applyProtection="1">
      <alignment horizontal="left" vertical="top" wrapText="1"/>
      <protection locked="0"/>
    </xf>
    <xf numFmtId="0" fontId="35" fillId="5" borderId="17" xfId="0" applyFont="1" applyFill="1" applyBorder="1" applyAlignment="1" applyProtection="1">
      <alignment horizontal="left" vertical="top" wrapText="1"/>
      <protection locked="0"/>
    </xf>
    <xf numFmtId="0" fontId="35" fillId="5" borderId="13" xfId="0" applyFont="1" applyFill="1" applyBorder="1" applyAlignment="1" applyProtection="1">
      <alignment horizontal="left" vertical="top" wrapText="1"/>
      <protection locked="0"/>
    </xf>
    <xf numFmtId="0" fontId="34" fillId="5" borderId="32" xfId="0" applyFont="1" applyFill="1" applyBorder="1" applyAlignment="1"/>
    <xf numFmtId="0" fontId="34" fillId="5" borderId="33" xfId="0" applyFont="1" applyFill="1" applyBorder="1" applyAlignment="1"/>
    <xf numFmtId="0" fontId="34" fillId="5" borderId="15" xfId="0" applyFont="1" applyFill="1" applyBorder="1" applyAlignment="1"/>
    <xf numFmtId="0" fontId="37" fillId="5" borderId="32" xfId="0" applyFont="1" applyFill="1" applyBorder="1" applyAlignment="1">
      <alignment horizontal="left"/>
    </xf>
    <xf numFmtId="0" fontId="37" fillId="5" borderId="33" xfId="0" applyFont="1" applyFill="1" applyBorder="1" applyAlignment="1">
      <alignment horizontal="left"/>
    </xf>
    <xf numFmtId="0" fontId="37" fillId="5" borderId="16" xfId="0" applyFont="1" applyFill="1" applyBorder="1" applyAlignment="1" applyProtection="1">
      <alignment horizontal="left" vertical="top" wrapText="1"/>
      <protection locked="0"/>
    </xf>
    <xf numFmtId="0" fontId="37" fillId="5" borderId="17" xfId="0" applyFont="1" applyFill="1" applyBorder="1" applyAlignment="1" applyProtection="1">
      <alignment horizontal="left" vertical="top" wrapText="1"/>
      <protection locked="0"/>
    </xf>
    <xf numFmtId="0" fontId="37" fillId="5" borderId="13" xfId="0" applyFont="1" applyFill="1" applyBorder="1" applyAlignment="1" applyProtection="1">
      <alignment horizontal="left" vertical="top" wrapText="1"/>
      <protection locked="0"/>
    </xf>
    <xf numFmtId="0" fontId="37" fillId="5" borderId="32" xfId="0" applyFont="1" applyFill="1" applyBorder="1" applyAlignment="1"/>
    <xf numFmtId="0" fontId="37" fillId="5" borderId="33" xfId="0" applyFont="1" applyFill="1" applyBorder="1" applyAlignment="1"/>
    <xf numFmtId="0" fontId="37" fillId="5" borderId="15" xfId="0" applyFont="1" applyFill="1" applyBorder="1" applyAlignment="1"/>
    <xf numFmtId="0" fontId="37" fillId="5" borderId="5" xfId="0" applyFont="1" applyFill="1" applyBorder="1" applyAlignment="1">
      <alignment horizontal="left"/>
    </xf>
    <xf numFmtId="0" fontId="37" fillId="5" borderId="16" xfId="0" applyFont="1" applyFill="1" applyBorder="1" applyAlignment="1" applyProtection="1">
      <alignment horizontal="left" wrapText="1"/>
      <protection locked="0"/>
    </xf>
    <xf numFmtId="0" fontId="0" fillId="0" borderId="17" xfId="0" applyBorder="1" applyAlignment="1">
      <alignment horizontal="left" wrapText="1"/>
    </xf>
    <xf numFmtId="0" fontId="0" fillId="0" borderId="13" xfId="0" applyBorder="1" applyAlignment="1">
      <alignment horizontal="left" wrapText="1"/>
    </xf>
    <xf numFmtId="0" fontId="37" fillId="5" borderId="34" xfId="0" applyFont="1" applyFill="1" applyBorder="1" applyAlignment="1" applyProtection="1">
      <alignment horizontal="left" wrapText="1"/>
      <protection locked="0"/>
    </xf>
    <xf numFmtId="0" fontId="37" fillId="5" borderId="35" xfId="0" applyFont="1" applyFill="1" applyBorder="1" applyAlignment="1" applyProtection="1">
      <alignment horizontal="left" wrapText="1"/>
      <protection locked="0"/>
    </xf>
    <xf numFmtId="0" fontId="37" fillId="5" borderId="36" xfId="0" applyFont="1" applyFill="1" applyBorder="1" applyAlignment="1" applyProtection="1">
      <alignment horizontal="left" wrapText="1"/>
      <protection locked="0"/>
    </xf>
    <xf numFmtId="0" fontId="1" fillId="5" borderId="16" xfId="0" applyFont="1" applyFill="1" applyBorder="1" applyAlignment="1" applyProtection="1">
      <alignment horizontal="left" vertical="top" wrapText="1"/>
      <protection locked="0"/>
    </xf>
    <xf numFmtId="0" fontId="1" fillId="5" borderId="17" xfId="0" applyFont="1" applyFill="1" applyBorder="1" applyAlignment="1" applyProtection="1">
      <alignment horizontal="left" vertical="top" wrapText="1"/>
      <protection locked="0"/>
    </xf>
    <xf numFmtId="0" fontId="1" fillId="5" borderId="13" xfId="0" applyFont="1" applyFill="1" applyBorder="1" applyAlignment="1" applyProtection="1">
      <alignment horizontal="left" vertical="top" wrapText="1"/>
      <protection locked="0"/>
    </xf>
    <xf numFmtId="0" fontId="37" fillId="5" borderId="4" xfId="0" applyFont="1" applyFill="1" applyBorder="1" applyAlignment="1">
      <alignment horizontal="left" wrapText="1"/>
    </xf>
    <xf numFmtId="0" fontId="37" fillId="5" borderId="0" xfId="0" applyFont="1" applyFill="1" applyBorder="1" applyAlignment="1">
      <alignment horizontal="left" wrapText="1"/>
    </xf>
    <xf numFmtId="0" fontId="37" fillId="5" borderId="5" xfId="0" applyFont="1" applyFill="1" applyBorder="1" applyAlignment="1">
      <alignment horizontal="left" wrapText="1"/>
    </xf>
    <xf numFmtId="0" fontId="37" fillId="5" borderId="4" xfId="0" applyFont="1" applyFill="1" applyBorder="1" applyAlignment="1" applyProtection="1">
      <alignment horizontal="left" wrapText="1"/>
      <protection locked="0"/>
    </xf>
    <xf numFmtId="0" fontId="37" fillId="5" borderId="0" xfId="0" applyFont="1" applyFill="1" applyBorder="1" applyAlignment="1" applyProtection="1">
      <alignment horizontal="left" wrapText="1"/>
      <protection locked="0"/>
    </xf>
    <xf numFmtId="0" fontId="37" fillId="5" borderId="5" xfId="0" applyFont="1" applyFill="1" applyBorder="1" applyAlignment="1" applyProtection="1">
      <alignment horizontal="left" wrapText="1"/>
      <protection locked="0"/>
    </xf>
    <xf numFmtId="0" fontId="37" fillId="5" borderId="32" xfId="0" applyFont="1" applyFill="1" applyBorder="1" applyAlignment="1">
      <alignment horizontal="left" wrapText="1"/>
    </xf>
    <xf numFmtId="0" fontId="37" fillId="5" borderId="33" xfId="0" applyFont="1" applyFill="1" applyBorder="1" applyAlignment="1">
      <alignment horizontal="left" wrapText="1"/>
    </xf>
    <xf numFmtId="0" fontId="37" fillId="5" borderId="15" xfId="0" applyFont="1" applyFill="1" applyBorder="1" applyAlignment="1">
      <alignment horizontal="left" wrapText="1"/>
    </xf>
    <xf numFmtId="0" fontId="37" fillId="5" borderId="17" xfId="0" applyFont="1" applyFill="1" applyBorder="1" applyAlignment="1" applyProtection="1">
      <alignment horizontal="left" wrapText="1"/>
      <protection locked="0"/>
    </xf>
    <xf numFmtId="0" fontId="37" fillId="5" borderId="13" xfId="0" applyFont="1" applyFill="1" applyBorder="1" applyAlignment="1" applyProtection="1">
      <alignment horizontal="left" wrapText="1"/>
      <protection locked="0"/>
    </xf>
    <xf numFmtId="0" fontId="38" fillId="5" borderId="4" xfId="0" applyFont="1" applyFill="1" applyBorder="1" applyAlignment="1">
      <alignment horizontal="left" wrapText="1"/>
    </xf>
    <xf numFmtId="0" fontId="39" fillId="5" borderId="0" xfId="0" applyFont="1" applyFill="1" applyBorder="1" applyAlignment="1">
      <alignment horizontal="left" wrapText="1"/>
    </xf>
    <xf numFmtId="0" fontId="39" fillId="5" borderId="5" xfId="0" applyFont="1" applyFill="1" applyBorder="1" applyAlignment="1">
      <alignment horizontal="left" wrapText="1"/>
    </xf>
    <xf numFmtId="0" fontId="44" fillId="5" borderId="10" xfId="7" applyFont="1" applyFill="1" applyBorder="1" applyAlignment="1" applyProtection="1">
      <alignment horizontal="center"/>
    </xf>
    <xf numFmtId="0" fontId="44" fillId="5" borderId="8" xfId="7" applyFont="1" applyFill="1" applyBorder="1" applyAlignment="1" applyProtection="1">
      <alignment horizontal="center"/>
    </xf>
    <xf numFmtId="0" fontId="44" fillId="5" borderId="9" xfId="7" applyFont="1" applyFill="1" applyBorder="1" applyAlignment="1" applyProtection="1">
      <alignment horizontal="center"/>
    </xf>
    <xf numFmtId="0" fontId="40" fillId="2" borderId="1" xfId="7" applyFont="1" applyFill="1" applyBorder="1" applyAlignment="1" applyProtection="1">
      <alignment horizontal="center"/>
    </xf>
    <xf numFmtId="0" fontId="40" fillId="2" borderId="2" xfId="7" applyFont="1" applyFill="1" applyBorder="1" applyAlignment="1" applyProtection="1">
      <alignment horizontal="center"/>
    </xf>
    <xf numFmtId="0" fontId="40" fillId="2" borderId="3" xfId="7" applyFont="1" applyFill="1" applyBorder="1" applyAlignment="1" applyProtection="1">
      <alignment horizontal="center"/>
    </xf>
    <xf numFmtId="0" fontId="41" fillId="2" borderId="34" xfId="7" applyFont="1" applyFill="1" applyBorder="1" applyAlignment="1" applyProtection="1">
      <alignment horizontal="center"/>
    </xf>
    <xf numFmtId="0" fontId="41" fillId="2" borderId="35" xfId="7" applyFont="1" applyFill="1" applyBorder="1" applyAlignment="1" applyProtection="1">
      <alignment horizontal="center"/>
    </xf>
    <xf numFmtId="0" fontId="41" fillId="2" borderId="36" xfId="7" applyFont="1" applyFill="1" applyBorder="1" applyAlignment="1" applyProtection="1">
      <alignment horizontal="center"/>
    </xf>
    <xf numFmtId="0" fontId="40" fillId="13" borderId="1" xfId="7" applyFont="1" applyFill="1" applyBorder="1" applyAlignment="1" applyProtection="1">
      <alignment horizontal="center"/>
    </xf>
    <xf numFmtId="0" fontId="40" fillId="13" borderId="2" xfId="7" applyFont="1" applyFill="1" applyBorder="1" applyAlignment="1" applyProtection="1">
      <alignment horizontal="center"/>
    </xf>
    <xf numFmtId="0" fontId="40" fillId="13" borderId="3" xfId="7" applyFont="1" applyFill="1" applyBorder="1" applyAlignment="1" applyProtection="1">
      <alignment horizontal="center"/>
    </xf>
    <xf numFmtId="0" fontId="43" fillId="13" borderId="4" xfId="7" applyFont="1" applyFill="1" applyBorder="1" applyAlignment="1" applyProtection="1">
      <alignment horizontal="center"/>
      <protection locked="0"/>
    </xf>
    <xf numFmtId="0" fontId="43" fillId="13" borderId="0" xfId="7" applyFont="1" applyFill="1" applyBorder="1" applyAlignment="1" applyProtection="1">
      <alignment horizontal="center"/>
      <protection locked="0"/>
    </xf>
    <xf numFmtId="0" fontId="43" fillId="13" borderId="5" xfId="7" applyFont="1" applyFill="1" applyBorder="1" applyAlignment="1" applyProtection="1">
      <alignment horizontal="center"/>
      <protection locked="0"/>
    </xf>
    <xf numFmtId="0" fontId="44" fillId="13" borderId="34" xfId="7" applyFont="1" applyFill="1" applyBorder="1" applyAlignment="1" applyProtection="1">
      <alignment horizontal="center"/>
    </xf>
    <xf numFmtId="0" fontId="44" fillId="13" borderId="35" xfId="7" applyFont="1" applyFill="1" applyBorder="1" applyAlignment="1" applyProtection="1">
      <alignment horizontal="center"/>
    </xf>
    <xf numFmtId="0" fontId="44" fillId="13" borderId="36" xfId="7" applyFont="1" applyFill="1" applyBorder="1" applyAlignment="1" applyProtection="1">
      <alignment horizontal="center"/>
    </xf>
    <xf numFmtId="0" fontId="44" fillId="13" borderId="37" xfId="7" applyFont="1" applyFill="1" applyBorder="1" applyAlignment="1" applyProtection="1">
      <alignment horizontal="center"/>
    </xf>
    <xf numFmtId="0" fontId="44" fillId="13" borderId="39" xfId="7" applyFont="1" applyFill="1" applyBorder="1" applyAlignment="1" applyProtection="1">
      <alignment horizontal="center"/>
    </xf>
    <xf numFmtId="0" fontId="44" fillId="13" borderId="40" xfId="7" applyFont="1" applyFill="1" applyBorder="1" applyAlignment="1" applyProtection="1">
      <alignment horizontal="center"/>
    </xf>
    <xf numFmtId="0" fontId="44" fillId="13" borderId="42" xfId="7" applyFont="1" applyFill="1" applyBorder="1" applyAlignment="1" applyProtection="1">
      <alignment horizontal="center"/>
    </xf>
    <xf numFmtId="0" fontId="44" fillId="13" borderId="28" xfId="7" applyFont="1" applyFill="1" applyBorder="1" applyAlignment="1" applyProtection="1">
      <alignment horizontal="center"/>
    </xf>
    <xf numFmtId="0" fontId="44" fillId="13" borderId="0" xfId="7" applyFont="1" applyFill="1" applyBorder="1" applyAlignment="1" applyProtection="1">
      <alignment horizontal="center"/>
    </xf>
    <xf numFmtId="0" fontId="44" fillId="14" borderId="7" xfId="7" applyFont="1" applyFill="1" applyBorder="1" applyAlignment="1" applyProtection="1">
      <alignment horizontal="center"/>
      <protection locked="0"/>
    </xf>
    <xf numFmtId="0" fontId="44" fillId="14" borderId="8" xfId="7" applyFont="1" applyFill="1" applyBorder="1" applyAlignment="1" applyProtection="1">
      <alignment horizontal="center"/>
      <protection locked="0"/>
    </xf>
    <xf numFmtId="0" fontId="44" fillId="14" borderId="18" xfId="7" applyFont="1" applyFill="1" applyBorder="1" applyAlignment="1" applyProtection="1">
      <alignment horizontal="center"/>
      <protection locked="0"/>
    </xf>
    <xf numFmtId="0" fontId="44" fillId="13" borderId="34" xfId="7" applyFont="1" applyFill="1" applyBorder="1" applyAlignment="1">
      <alignment horizontal="center"/>
    </xf>
    <xf numFmtId="0" fontId="44" fillId="13" borderId="35" xfId="7" applyFont="1" applyFill="1" applyBorder="1" applyAlignment="1">
      <alignment horizontal="center"/>
    </xf>
    <xf numFmtId="0" fontId="44" fillId="13" borderId="36" xfId="7" applyFont="1" applyFill="1" applyBorder="1" applyAlignment="1">
      <alignment horizontal="center"/>
    </xf>
    <xf numFmtId="0" fontId="40" fillId="2" borderId="1" xfId="7" applyFont="1" applyFill="1" applyBorder="1" applyAlignment="1">
      <alignment horizontal="center"/>
    </xf>
    <xf numFmtId="0" fontId="40" fillId="2" borderId="2" xfId="7" applyFont="1" applyFill="1" applyBorder="1" applyAlignment="1">
      <alignment horizontal="center"/>
    </xf>
    <xf numFmtId="0" fontId="40" fillId="2" borderId="3" xfId="7" applyFont="1" applyFill="1" applyBorder="1" applyAlignment="1">
      <alignment horizontal="center"/>
    </xf>
    <xf numFmtId="0" fontId="41" fillId="2" borderId="34" xfId="7" applyFont="1" applyFill="1" applyBorder="1" applyAlignment="1">
      <alignment horizontal="center"/>
    </xf>
    <xf numFmtId="0" fontId="41" fillId="2" borderId="35" xfId="7" applyFont="1" applyFill="1" applyBorder="1" applyAlignment="1">
      <alignment horizontal="center"/>
    </xf>
    <xf numFmtId="0" fontId="41" fillId="2" borderId="36" xfId="7" applyFont="1" applyFill="1" applyBorder="1" applyAlignment="1">
      <alignment horizontal="center"/>
    </xf>
    <xf numFmtId="0" fontId="41" fillId="13" borderId="1" xfId="7" applyFont="1" applyFill="1" applyBorder="1" applyAlignment="1">
      <alignment horizontal="center"/>
    </xf>
    <xf numFmtId="0" fontId="41" fillId="13" borderId="2" xfId="7" applyFont="1" applyFill="1" applyBorder="1" applyAlignment="1">
      <alignment horizontal="center"/>
    </xf>
    <xf numFmtId="0" fontId="41" fillId="13" borderId="3" xfId="7" applyFont="1" applyFill="1" applyBorder="1" applyAlignment="1">
      <alignment horizontal="center"/>
    </xf>
    <xf numFmtId="0" fontId="44" fillId="13" borderId="4" xfId="7" applyFont="1" applyFill="1" applyBorder="1" applyAlignment="1">
      <alignment horizontal="center"/>
    </xf>
    <xf numFmtId="0" fontId="44" fillId="13" borderId="0" xfId="7" applyFont="1" applyFill="1" applyBorder="1" applyAlignment="1">
      <alignment horizontal="center"/>
    </xf>
    <xf numFmtId="0" fontId="44" fillId="13" borderId="5" xfId="7" applyFont="1" applyFill="1" applyBorder="1" applyAlignment="1">
      <alignment horizontal="center"/>
    </xf>
    <xf numFmtId="0" fontId="44" fillId="13" borderId="4" xfId="7" applyFont="1" applyFill="1" applyBorder="1" applyAlignment="1" applyProtection="1">
      <alignment horizontal="center"/>
      <protection locked="0"/>
    </xf>
    <xf numFmtId="0" fontId="44" fillId="13" borderId="0" xfId="7" applyFont="1" applyFill="1" applyBorder="1" applyAlignment="1" applyProtection="1">
      <alignment horizontal="center"/>
      <protection locked="0"/>
    </xf>
    <xf numFmtId="0" fontId="44" fillId="13" borderId="5" xfId="7" applyFont="1" applyFill="1" applyBorder="1" applyAlignment="1" applyProtection="1">
      <alignment horizontal="center"/>
      <protection locked="0"/>
    </xf>
    <xf numFmtId="0" fontId="41" fillId="0" borderId="17" xfId="7" applyFont="1" applyFill="1" applyBorder="1" applyAlignment="1" applyProtection="1">
      <alignment horizontal="center"/>
      <protection locked="0"/>
    </xf>
    <xf numFmtId="0" fontId="48" fillId="14" borderId="4" xfId="7" applyFont="1" applyFill="1" applyBorder="1" applyAlignment="1">
      <alignment horizontal="center"/>
    </xf>
    <xf numFmtId="0" fontId="48" fillId="14" borderId="0" xfId="7" applyFont="1" applyFill="1" applyBorder="1" applyAlignment="1">
      <alignment horizontal="center"/>
    </xf>
    <xf numFmtId="0" fontId="48" fillId="14" borderId="5" xfId="7" applyFont="1" applyFill="1" applyBorder="1" applyAlignment="1">
      <alignment horizontal="center"/>
    </xf>
    <xf numFmtId="0" fontId="51" fillId="14" borderId="10" xfId="7" applyFont="1" applyFill="1" applyBorder="1" applyAlignment="1">
      <alignment horizontal="center"/>
    </xf>
    <xf numFmtId="0" fontId="51" fillId="14" borderId="8" xfId="7" applyFont="1" applyFill="1" applyBorder="1" applyAlignment="1">
      <alignment horizontal="center"/>
    </xf>
    <xf numFmtId="0" fontId="51" fillId="14" borderId="9" xfId="7" applyFont="1" applyFill="1" applyBorder="1" applyAlignment="1">
      <alignment horizontal="center"/>
    </xf>
    <xf numFmtId="0" fontId="35" fillId="0" borderId="4" xfId="7" applyFont="1" applyBorder="1" applyAlignment="1">
      <alignment horizontal="left"/>
    </xf>
    <xf numFmtId="0" fontId="35" fillId="0" borderId="0" xfId="7" applyFont="1" applyBorder="1" applyAlignment="1">
      <alignment horizontal="left"/>
    </xf>
    <xf numFmtId="0" fontId="35" fillId="0" borderId="5" xfId="7" applyFont="1" applyBorder="1" applyAlignment="1">
      <alignment horizontal="left"/>
    </xf>
  </cellXfs>
  <cellStyles count="13">
    <cellStyle name="Comma" xfId="1" builtinId="3"/>
    <cellStyle name="Comma 2 6" xfId="3"/>
    <cellStyle name="Comma 3 5" xfId="6"/>
    <cellStyle name="Comma 4 2 3" xfId="10"/>
    <cellStyle name="Currency 11" xfId="12"/>
    <cellStyle name="Currency 4 3" xfId="4"/>
    <cellStyle name="Normal" xfId="0" builtinId="0"/>
    <cellStyle name="Normal 2 13" xfId="7"/>
    <cellStyle name="Normal 3 2 3" xfId="8"/>
    <cellStyle name="Normal 5 3" xfId="2"/>
    <cellStyle name="Normal 9" xfId="9"/>
    <cellStyle name="Percent 14" xfId="11"/>
    <cellStyle name="Percent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davidson8\AppData\Local\Microsoft\Windows\INetCache\Content.Outlook\GJZ8BLVC\Vehicle%20Replacement%20Plan%20as%20of%20April%206%2020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onfserv\Financial\Bednight%20Data%20Information\FY%20Bednights%2099-present%20(Actual)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TOUTAMI\My%20Documents\Cushman&amp;Wakefield\Equant\Atlanta%20HQ\Budget%20Master%20-%20180569rs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eudora\attach\FY%2099%2000%2001%2002%2003%2004%20Actu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DAVID~1\AppData\Local\Temp\Vehicle%20Replacement%20Plan%20as%20of%20April-10%20201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WINNT\Profiles\dcrain\Personal\Excel\WORK\Raises\Raise02\2002_RAISE_pr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BUDGETS\FY2019%20DRAFTS\Budget19%20-%20Trans_1%20dollar%20incr_Jim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davidson8\AppData\Local\Microsoft\Windows\INetCache\Content.Outlook\GJZ8BLVC\Vehicle%20Replacement%20Plan%20as%20of%20March%2027%202015%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gatech.edu/Cheryl/Capital%20Projects/FY04%20Encumbrance%20Reserve/June%2030%20summaries%20in%20July/Encumb%20Reserves/Status%20June%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sidence%20Life\Staff%20Rosters\Copy%20of%2008-09%20Reslife%20Roster-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05FiscalYear\05Auxiliary\H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30.207.51.204\BudServ_data\811%20BudDev\7225A7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DAVID~1\AppData\Local\Temp\Budget13\Budget13%20-%20Housi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mail.gatech.edu/Documents%20and%20Settings/finclr/My%20Documents/Cheryls%20Documents/RANKIN/Capital%20Projects%20FY06/Old%20Hidden%20Worksheets%20in%2006%20fil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gram%20Files\Qualcomm\Eudora\AttachBH\Tech%20Sq%20%20Final%20%20Debt%20Servi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ory"/>
      <sheetName val="Maint$'s"/>
      <sheetName val="Replacement Cycle"/>
      <sheetName val="ARI Maintenance Expenses"/>
      <sheetName val="Parameters"/>
    </sheetNames>
    <sheetDataSet>
      <sheetData sheetId="0">
        <row r="5">
          <cell r="A5">
            <v>47</v>
          </cell>
        </row>
      </sheetData>
      <sheetData sheetId="1" refreshError="1"/>
      <sheetData sheetId="2"/>
      <sheetData sheetId="3">
        <row r="2">
          <cell r="A2">
            <v>47</v>
          </cell>
        </row>
        <row r="32">
          <cell r="A32">
            <v>47</v>
          </cell>
          <cell r="B32" t="str">
            <v>5C95</v>
          </cell>
          <cell r="C32" t="str">
            <v>G34024</v>
          </cell>
          <cell r="D32" t="str">
            <v>503-0047</v>
          </cell>
          <cell r="E32" t="str">
            <v>2012</v>
          </cell>
          <cell r="F32" t="str">
            <v>Chevrolet</v>
          </cell>
          <cell r="G32" t="str">
            <v>Colorado</v>
          </cell>
          <cell r="H32">
            <v>66.92</v>
          </cell>
          <cell r="I32">
            <v>60.68</v>
          </cell>
          <cell r="J32">
            <v>19.399999999999999</v>
          </cell>
          <cell r="K32">
            <v>2440.52</v>
          </cell>
          <cell r="L32">
            <v>11009</v>
          </cell>
          <cell r="M32">
            <v>2633.47</v>
          </cell>
          <cell r="N32">
            <v>2585.2800000000002</v>
          </cell>
          <cell r="O32">
            <v>73.864999999999995</v>
          </cell>
          <cell r="P32">
            <v>0.23499999999999999</v>
          </cell>
          <cell r="Q32">
            <v>48.19</v>
          </cell>
          <cell r="R32">
            <v>1.377</v>
          </cell>
          <cell r="S32">
            <v>75.242000000000004</v>
          </cell>
          <cell r="T32">
            <v>0.23899999999999999</v>
          </cell>
          <cell r="U32">
            <v>69.728999999999999</v>
          </cell>
          <cell r="V32">
            <v>1.9119999999999999</v>
          </cell>
          <cell r="W32">
            <v>1.734</v>
          </cell>
          <cell r="X32">
            <v>0.55400000000000005</v>
          </cell>
          <cell r="Y32">
            <v>0.222</v>
          </cell>
          <cell r="Z32">
            <v>6.0000000000000001E-3</v>
          </cell>
          <cell r="AA32">
            <v>6.0000000000000001E-3</v>
          </cell>
          <cell r="AB32">
            <v>2E-3</v>
          </cell>
        </row>
        <row r="33">
          <cell r="A33">
            <v>71</v>
          </cell>
          <cell r="B33" t="str">
            <v>5C95</v>
          </cell>
          <cell r="C33" t="str">
            <v>T00531</v>
          </cell>
          <cell r="D33" t="str">
            <v>503-0071</v>
          </cell>
          <cell r="E33" t="str">
            <v>2007</v>
          </cell>
          <cell r="F33" t="str">
            <v>Ford</v>
          </cell>
          <cell r="G33" t="str">
            <v>Ranger</v>
          </cell>
          <cell r="H33">
            <v>7408.69</v>
          </cell>
          <cell r="I33">
            <v>61.17</v>
          </cell>
          <cell r="J33">
            <v>869.29</v>
          </cell>
          <cell r="K33">
            <v>13977.64</v>
          </cell>
          <cell r="L33">
            <v>64867</v>
          </cell>
          <cell r="M33">
            <v>22335.99</v>
          </cell>
          <cell r="N33">
            <v>22316.79</v>
          </cell>
          <cell r="O33">
            <v>237.41300000000001</v>
          </cell>
          <cell r="P33">
            <v>0.34399999999999997</v>
          </cell>
          <cell r="Q33">
            <v>19.2</v>
          </cell>
          <cell r="R33">
            <v>0.20399999999999999</v>
          </cell>
          <cell r="S33">
            <v>237.61699999999999</v>
          </cell>
          <cell r="T33">
            <v>0.34399999999999997</v>
          </cell>
          <cell r="U33">
            <v>148.69800000000001</v>
          </cell>
          <cell r="V33">
            <v>78.816000000000003</v>
          </cell>
          <cell r="W33">
            <v>0.65100000000000002</v>
          </cell>
          <cell r="X33">
            <v>9.2479999999999993</v>
          </cell>
          <cell r="Y33">
            <v>0.215</v>
          </cell>
          <cell r="Z33">
            <v>0.114</v>
          </cell>
          <cell r="AA33">
            <v>1E-3</v>
          </cell>
          <cell r="AB33">
            <v>1.2999999999999999E-2</v>
          </cell>
        </row>
        <row r="34">
          <cell r="A34">
            <v>85</v>
          </cell>
          <cell r="B34" t="str">
            <v>5C95</v>
          </cell>
          <cell r="C34" t="str">
            <v>T00511</v>
          </cell>
          <cell r="D34" t="str">
            <v>503-0085</v>
          </cell>
          <cell r="E34" t="str">
            <v>2004</v>
          </cell>
          <cell r="F34" t="str">
            <v>Ford</v>
          </cell>
          <cell r="G34" t="str">
            <v>F150 Heritage</v>
          </cell>
          <cell r="H34">
            <v>7942.84</v>
          </cell>
          <cell r="I34">
            <v>82.83</v>
          </cell>
          <cell r="K34">
            <v>10840.19</v>
          </cell>
          <cell r="L34">
            <v>85837</v>
          </cell>
          <cell r="M34">
            <v>18905.400000000001</v>
          </cell>
          <cell r="N34">
            <v>18865.86</v>
          </cell>
          <cell r="O34">
            <v>139.74700000000001</v>
          </cell>
          <cell r="P34">
            <v>0.22</v>
          </cell>
          <cell r="Q34">
            <v>39.54</v>
          </cell>
          <cell r="R34">
            <v>0.29299999999999998</v>
          </cell>
          <cell r="S34">
            <v>140.04</v>
          </cell>
          <cell r="T34">
            <v>0.22</v>
          </cell>
          <cell r="U34">
            <v>80.298000000000002</v>
          </cell>
          <cell r="V34">
            <v>58.835999999999999</v>
          </cell>
          <cell r="W34">
            <v>0.61399999999999999</v>
          </cell>
          <cell r="Y34">
            <v>0.126</v>
          </cell>
          <cell r="Z34">
            <v>9.2999999999999999E-2</v>
          </cell>
          <cell r="AA34">
            <v>1E-3</v>
          </cell>
        </row>
        <row r="35">
          <cell r="A35">
            <v>95</v>
          </cell>
          <cell r="B35" t="str">
            <v>5C95</v>
          </cell>
          <cell r="C35" t="str">
            <v>G70441</v>
          </cell>
          <cell r="D35" t="str">
            <v>503-0095</v>
          </cell>
          <cell r="E35" t="str">
            <v>2012</v>
          </cell>
          <cell r="F35" t="str">
            <v>Ford</v>
          </cell>
          <cell r="G35" t="str">
            <v>Econoline Wagon</v>
          </cell>
          <cell r="H35">
            <v>2058.2800000000002</v>
          </cell>
          <cell r="I35">
            <v>61.17</v>
          </cell>
          <cell r="J35">
            <v>526.48</v>
          </cell>
          <cell r="K35">
            <v>15417.66</v>
          </cell>
          <cell r="L35">
            <v>46623</v>
          </cell>
          <cell r="M35">
            <v>18154.54</v>
          </cell>
          <cell r="N35">
            <v>18057.830000000002</v>
          </cell>
          <cell r="O35">
            <v>515.93799999999999</v>
          </cell>
          <cell r="P35">
            <v>0.38700000000000001</v>
          </cell>
          <cell r="Q35">
            <v>96.71</v>
          </cell>
          <cell r="R35">
            <v>2.7629999999999999</v>
          </cell>
          <cell r="S35">
            <v>518.70100000000002</v>
          </cell>
          <cell r="T35">
            <v>0.38900000000000001</v>
          </cell>
          <cell r="U35">
            <v>440.505</v>
          </cell>
          <cell r="V35">
            <v>58.808</v>
          </cell>
          <cell r="W35">
            <v>1.748</v>
          </cell>
          <cell r="X35">
            <v>15.042</v>
          </cell>
          <cell r="Y35">
            <v>0.33100000000000002</v>
          </cell>
          <cell r="Z35">
            <v>4.3999999999999997E-2</v>
          </cell>
          <cell r="AA35">
            <v>1E-3</v>
          </cell>
          <cell r="AB35">
            <v>1.0999999999999999E-2</v>
          </cell>
        </row>
        <row r="36">
          <cell r="A36">
            <v>98</v>
          </cell>
          <cell r="B36" t="str">
            <v>5C95</v>
          </cell>
          <cell r="C36" t="str">
            <v>T00490</v>
          </cell>
          <cell r="D36" t="str">
            <v>503-0098</v>
          </cell>
          <cell r="E36" t="str">
            <v>2003</v>
          </cell>
          <cell r="F36" t="str">
            <v>Ford</v>
          </cell>
          <cell r="G36" t="str">
            <v>Windstar</v>
          </cell>
          <cell r="H36">
            <v>14092.5</v>
          </cell>
          <cell r="I36">
            <v>813.05</v>
          </cell>
          <cell r="J36">
            <v>704</v>
          </cell>
          <cell r="K36">
            <v>13182.05</v>
          </cell>
          <cell r="L36">
            <v>102857</v>
          </cell>
          <cell r="M36">
            <v>28811.94</v>
          </cell>
          <cell r="N36">
            <v>28791.599999999999</v>
          </cell>
          <cell r="O36">
            <v>191.94399999999999</v>
          </cell>
          <cell r="P36">
            <v>0.28000000000000003</v>
          </cell>
          <cell r="Q36">
            <v>20.34</v>
          </cell>
          <cell r="R36">
            <v>0.13600000000000001</v>
          </cell>
          <cell r="S36">
            <v>192.08</v>
          </cell>
          <cell r="T36">
            <v>0.28000000000000003</v>
          </cell>
          <cell r="U36">
            <v>87.88</v>
          </cell>
          <cell r="V36">
            <v>93.95</v>
          </cell>
          <cell r="W36">
            <v>5.42</v>
          </cell>
          <cell r="X36">
            <v>4.6929999999999996</v>
          </cell>
          <cell r="Y36">
            <v>0.128</v>
          </cell>
          <cell r="Z36">
            <v>0.13700000000000001</v>
          </cell>
          <cell r="AA36">
            <v>8.0000000000000002E-3</v>
          </cell>
          <cell r="AB36">
            <v>7.0000000000000001E-3</v>
          </cell>
        </row>
        <row r="37">
          <cell r="A37">
            <v>271</v>
          </cell>
          <cell r="B37" t="str">
            <v>5C95</v>
          </cell>
          <cell r="C37" t="str">
            <v>G0271</v>
          </cell>
          <cell r="D37" t="str">
            <v>503-0271</v>
          </cell>
          <cell r="E37" t="str">
            <v>2003</v>
          </cell>
          <cell r="F37" t="str">
            <v>Gem</v>
          </cell>
          <cell r="H37">
            <v>4.95</v>
          </cell>
          <cell r="I37">
            <v>48.39</v>
          </cell>
          <cell r="J37">
            <v>117.76</v>
          </cell>
          <cell r="L37">
            <v>7365</v>
          </cell>
          <cell r="M37">
            <v>209.75</v>
          </cell>
          <cell r="N37">
            <v>171.1</v>
          </cell>
          <cell r="O37">
            <v>4.8890000000000002</v>
          </cell>
          <cell r="P37">
            <v>2.3E-2</v>
          </cell>
          <cell r="Q37">
            <v>38.65</v>
          </cell>
          <cell r="R37">
            <v>1.1040000000000001</v>
          </cell>
          <cell r="S37">
            <v>5.9930000000000003</v>
          </cell>
          <cell r="T37">
            <v>2.8000000000000001E-2</v>
          </cell>
          <cell r="V37">
            <v>0.14099999999999999</v>
          </cell>
          <cell r="W37">
            <v>1.383</v>
          </cell>
          <cell r="X37">
            <v>3.3650000000000002</v>
          </cell>
          <cell r="Z37">
            <v>1E-3</v>
          </cell>
          <cell r="AA37">
            <v>7.0000000000000001E-3</v>
          </cell>
          <cell r="AB37">
            <v>1.6E-2</v>
          </cell>
        </row>
        <row r="38">
          <cell r="A38">
            <v>281</v>
          </cell>
          <cell r="B38" t="str">
            <v>5C95</v>
          </cell>
          <cell r="C38" t="str">
            <v>G0281</v>
          </cell>
          <cell r="D38" t="str">
            <v>503-0281</v>
          </cell>
          <cell r="E38" t="str">
            <v>2003</v>
          </cell>
          <cell r="F38" t="str">
            <v>Gem Car</v>
          </cell>
          <cell r="H38">
            <v>241.95</v>
          </cell>
          <cell r="J38">
            <v>70.98</v>
          </cell>
          <cell r="L38">
            <v>7654</v>
          </cell>
          <cell r="M38">
            <v>327.38</v>
          </cell>
          <cell r="N38">
            <v>312.93</v>
          </cell>
          <cell r="O38">
            <v>8.9410000000000007</v>
          </cell>
          <cell r="P38">
            <v>4.1000000000000002E-2</v>
          </cell>
          <cell r="Q38">
            <v>14.45</v>
          </cell>
          <cell r="R38">
            <v>0.41299999999999998</v>
          </cell>
          <cell r="S38">
            <v>9.3539999999999992</v>
          </cell>
          <cell r="T38">
            <v>4.2999999999999997E-2</v>
          </cell>
          <cell r="V38">
            <v>6.9130000000000003</v>
          </cell>
          <cell r="X38">
            <v>2.028</v>
          </cell>
          <cell r="Z38">
            <v>3.2000000000000001E-2</v>
          </cell>
          <cell r="AB38">
            <v>8.9999999999999993E-3</v>
          </cell>
        </row>
        <row r="39">
          <cell r="A39">
            <v>295</v>
          </cell>
          <cell r="B39" t="str">
            <v>5C95</v>
          </cell>
          <cell r="C39" t="str">
            <v>T00491</v>
          </cell>
          <cell r="D39" t="str">
            <v>503-0295</v>
          </cell>
          <cell r="E39" t="str">
            <v>2004</v>
          </cell>
          <cell r="F39" t="str">
            <v>Ford</v>
          </cell>
          <cell r="G39" t="str">
            <v>Ranger</v>
          </cell>
          <cell r="H39">
            <v>1847.72</v>
          </cell>
          <cell r="I39">
            <v>41.78</v>
          </cell>
          <cell r="J39">
            <v>15</v>
          </cell>
          <cell r="K39">
            <v>6304.21</v>
          </cell>
          <cell r="L39">
            <v>54090</v>
          </cell>
          <cell r="M39">
            <v>8229.0499999999993</v>
          </cell>
          <cell r="N39">
            <v>8208.7099999999991</v>
          </cell>
          <cell r="O39">
            <v>63.143999999999998</v>
          </cell>
          <cell r="P39">
            <v>0.152</v>
          </cell>
          <cell r="Q39">
            <v>20.34</v>
          </cell>
          <cell r="R39">
            <v>0.156</v>
          </cell>
          <cell r="S39">
            <v>63.3</v>
          </cell>
          <cell r="T39">
            <v>0.152</v>
          </cell>
          <cell r="U39">
            <v>48.494</v>
          </cell>
          <cell r="V39">
            <v>14.212999999999999</v>
          </cell>
          <cell r="W39">
            <v>0.32100000000000001</v>
          </cell>
          <cell r="X39">
            <v>0.115</v>
          </cell>
          <cell r="Y39">
            <v>0.11700000000000001</v>
          </cell>
          <cell r="Z39">
            <v>3.4000000000000002E-2</v>
          </cell>
          <cell r="AA39">
            <v>1E-3</v>
          </cell>
          <cell r="AB39">
            <v>0</v>
          </cell>
        </row>
        <row r="40">
          <cell r="A40">
            <v>351</v>
          </cell>
          <cell r="B40" t="str">
            <v>5C95</v>
          </cell>
          <cell r="C40" t="str">
            <v>T00520</v>
          </cell>
          <cell r="D40" t="str">
            <v>503-0351</v>
          </cell>
          <cell r="E40" t="str">
            <v>2005</v>
          </cell>
          <cell r="F40" t="str">
            <v>Ford</v>
          </cell>
          <cell r="G40" t="str">
            <v>Ranger</v>
          </cell>
          <cell r="H40">
            <v>5145.7700000000004</v>
          </cell>
          <cell r="I40">
            <v>69.459999999999994</v>
          </cell>
          <cell r="J40">
            <v>332.07</v>
          </cell>
          <cell r="K40">
            <v>8766</v>
          </cell>
          <cell r="L40">
            <v>75109</v>
          </cell>
          <cell r="M40">
            <v>15058</v>
          </cell>
          <cell r="N40">
            <v>15038.8</v>
          </cell>
          <cell r="O40">
            <v>127.447</v>
          </cell>
          <cell r="P40">
            <v>0.2</v>
          </cell>
          <cell r="Q40">
            <v>19.2</v>
          </cell>
          <cell r="R40">
            <v>0.16300000000000001</v>
          </cell>
          <cell r="S40">
            <v>127.61</v>
          </cell>
          <cell r="T40">
            <v>0.2</v>
          </cell>
          <cell r="U40">
            <v>74.287999999999997</v>
          </cell>
          <cell r="V40">
            <v>43.607999999999997</v>
          </cell>
          <cell r="W40">
            <v>0.58899999999999997</v>
          </cell>
          <cell r="X40">
            <v>2.8140000000000001</v>
          </cell>
          <cell r="Y40">
            <v>0.11700000000000001</v>
          </cell>
          <cell r="Z40">
            <v>6.9000000000000006E-2</v>
          </cell>
          <cell r="AA40">
            <v>1E-3</v>
          </cell>
          <cell r="AB40">
            <v>4.0000000000000001E-3</v>
          </cell>
        </row>
        <row r="41">
          <cell r="A41">
            <v>357</v>
          </cell>
          <cell r="B41" t="str">
            <v>5C95</v>
          </cell>
          <cell r="C41" t="str">
            <v>T00510</v>
          </cell>
          <cell r="D41" t="str">
            <v>503-0357</v>
          </cell>
          <cell r="E41" t="str">
            <v>2005</v>
          </cell>
          <cell r="F41" t="str">
            <v>Ford</v>
          </cell>
          <cell r="G41" t="str">
            <v>Ranger</v>
          </cell>
          <cell r="H41">
            <v>6588.93</v>
          </cell>
          <cell r="I41">
            <v>170.58</v>
          </cell>
          <cell r="J41">
            <v>292.97000000000003</v>
          </cell>
          <cell r="K41">
            <v>11401.9</v>
          </cell>
          <cell r="L41">
            <v>95849</v>
          </cell>
          <cell r="M41">
            <v>18473.580000000002</v>
          </cell>
          <cell r="N41">
            <v>18454.38</v>
          </cell>
          <cell r="O41">
            <v>156.393</v>
          </cell>
          <cell r="P41">
            <v>0.193</v>
          </cell>
          <cell r="Q41">
            <v>19.2</v>
          </cell>
          <cell r="R41">
            <v>0.16300000000000001</v>
          </cell>
          <cell r="S41">
            <v>156.55600000000001</v>
          </cell>
          <cell r="T41">
            <v>0.193</v>
          </cell>
          <cell r="U41">
            <v>96.626000000000005</v>
          </cell>
          <cell r="V41">
            <v>55.838000000000001</v>
          </cell>
          <cell r="W41">
            <v>1.446</v>
          </cell>
          <cell r="X41">
            <v>2.4830000000000001</v>
          </cell>
          <cell r="Y41">
            <v>0.11899999999999999</v>
          </cell>
          <cell r="Z41">
            <v>6.9000000000000006E-2</v>
          </cell>
          <cell r="AA41">
            <v>2E-3</v>
          </cell>
          <cell r="AB41">
            <v>3.0000000000000001E-3</v>
          </cell>
        </row>
        <row r="42">
          <cell r="A42">
            <v>468</v>
          </cell>
          <cell r="B42" t="str">
            <v>5C95</v>
          </cell>
          <cell r="C42" t="str">
            <v>T00294</v>
          </cell>
          <cell r="D42" t="str">
            <v>503-0468</v>
          </cell>
          <cell r="E42" t="str">
            <v>2006</v>
          </cell>
          <cell r="F42" t="str">
            <v>Chevrolet</v>
          </cell>
          <cell r="G42" t="str">
            <v>Uplander</v>
          </cell>
          <cell r="H42">
            <v>5084.7299999999996</v>
          </cell>
          <cell r="I42">
            <v>176.83</v>
          </cell>
          <cell r="J42">
            <v>870.85</v>
          </cell>
          <cell r="K42">
            <v>8534.7999999999993</v>
          </cell>
          <cell r="L42">
            <v>42589</v>
          </cell>
          <cell r="M42">
            <v>14686.41</v>
          </cell>
          <cell r="N42">
            <v>14667.21</v>
          </cell>
          <cell r="O42">
            <v>142.4</v>
          </cell>
          <cell r="P42">
            <v>0.34399999999999997</v>
          </cell>
          <cell r="Q42">
            <v>19.2</v>
          </cell>
          <cell r="R42">
            <v>0.186</v>
          </cell>
          <cell r="S42">
            <v>142.58699999999999</v>
          </cell>
          <cell r="T42">
            <v>0.34499999999999997</v>
          </cell>
          <cell r="U42">
            <v>82.861999999999995</v>
          </cell>
          <cell r="V42">
            <v>49.366</v>
          </cell>
          <cell r="W42">
            <v>1.7170000000000001</v>
          </cell>
          <cell r="X42">
            <v>8.4550000000000001</v>
          </cell>
          <cell r="Y42">
            <v>0.2</v>
          </cell>
          <cell r="Z42">
            <v>0.11899999999999999</v>
          </cell>
          <cell r="AA42">
            <v>4.0000000000000001E-3</v>
          </cell>
          <cell r="AB42">
            <v>0.02</v>
          </cell>
        </row>
        <row r="43">
          <cell r="A43">
            <v>481</v>
          </cell>
          <cell r="B43" t="str">
            <v>5C95</v>
          </cell>
          <cell r="C43" t="str">
            <v>T00413</v>
          </cell>
          <cell r="D43" t="str">
            <v>503-0481</v>
          </cell>
          <cell r="E43" t="str">
            <v>2007</v>
          </cell>
          <cell r="F43" t="str">
            <v>Chevrolet</v>
          </cell>
          <cell r="G43" t="str">
            <v>Uplander</v>
          </cell>
          <cell r="H43">
            <v>7181.47</v>
          </cell>
          <cell r="I43">
            <v>153.30000000000001</v>
          </cell>
          <cell r="J43">
            <v>15</v>
          </cell>
          <cell r="K43">
            <v>9805.4500000000007</v>
          </cell>
          <cell r="L43">
            <v>45780</v>
          </cell>
          <cell r="M43">
            <v>17174.419999999998</v>
          </cell>
          <cell r="N43">
            <v>17155.22</v>
          </cell>
          <cell r="O43">
            <v>173.285</v>
          </cell>
          <cell r="P43">
            <v>0.375</v>
          </cell>
          <cell r="Q43">
            <v>19.2</v>
          </cell>
          <cell r="R43">
            <v>0.19400000000000001</v>
          </cell>
          <cell r="S43">
            <v>173.47900000000001</v>
          </cell>
          <cell r="T43">
            <v>0.375</v>
          </cell>
          <cell r="U43">
            <v>99.045000000000002</v>
          </cell>
          <cell r="V43">
            <v>72.540000000000006</v>
          </cell>
          <cell r="W43">
            <v>1.548</v>
          </cell>
          <cell r="X43">
            <v>0.152</v>
          </cell>
          <cell r="Y43">
            <v>0.214</v>
          </cell>
          <cell r="Z43">
            <v>0.157</v>
          </cell>
          <cell r="AA43">
            <v>3.0000000000000001E-3</v>
          </cell>
          <cell r="AB43">
            <v>0</v>
          </cell>
        </row>
        <row r="44">
          <cell r="A44">
            <v>650</v>
          </cell>
          <cell r="B44" t="str">
            <v>5C95</v>
          </cell>
          <cell r="C44" t="str">
            <v>G05692</v>
          </cell>
          <cell r="D44" t="str">
            <v>503-0650</v>
          </cell>
          <cell r="E44" t="str">
            <v>2013</v>
          </cell>
          <cell r="F44" t="str">
            <v>Ford</v>
          </cell>
          <cell r="G44" t="str">
            <v>Econoline Wagon</v>
          </cell>
          <cell r="H44">
            <v>581.99</v>
          </cell>
          <cell r="I44">
            <v>72.48</v>
          </cell>
          <cell r="J44">
            <v>668.21</v>
          </cell>
          <cell r="K44">
            <v>12896.32</v>
          </cell>
          <cell r="L44">
            <v>31908</v>
          </cell>
          <cell r="M44">
            <v>14229.95</v>
          </cell>
          <cell r="N44">
            <v>14219</v>
          </cell>
          <cell r="O44">
            <v>677.09500000000003</v>
          </cell>
          <cell r="P44">
            <v>0.44600000000000001</v>
          </cell>
          <cell r="Q44">
            <v>10.95</v>
          </cell>
          <cell r="R44">
            <v>0.52100000000000002</v>
          </cell>
          <cell r="S44">
            <v>677.61699999999996</v>
          </cell>
          <cell r="T44">
            <v>0.44600000000000001</v>
          </cell>
          <cell r="U44">
            <v>614.11</v>
          </cell>
          <cell r="V44">
            <v>27.713999999999999</v>
          </cell>
          <cell r="W44">
            <v>3.4510000000000001</v>
          </cell>
          <cell r="X44">
            <v>31.82</v>
          </cell>
          <cell r="Y44">
            <v>0.40400000000000003</v>
          </cell>
          <cell r="Z44">
            <v>1.7999999999999999E-2</v>
          </cell>
          <cell r="AA44">
            <v>2E-3</v>
          </cell>
          <cell r="AB44">
            <v>2.1000000000000001E-2</v>
          </cell>
        </row>
        <row r="45">
          <cell r="A45">
            <v>692</v>
          </cell>
          <cell r="B45" t="str">
            <v>5C95</v>
          </cell>
          <cell r="C45" t="str">
            <v>G38133</v>
          </cell>
          <cell r="D45" t="str">
            <v>503-0692</v>
          </cell>
          <cell r="E45" t="str">
            <v>2005</v>
          </cell>
          <cell r="F45" t="str">
            <v>Gem</v>
          </cell>
          <cell r="G45" t="str">
            <v>825</v>
          </cell>
          <cell r="H45">
            <v>1961.27</v>
          </cell>
          <cell r="I45">
            <v>0</v>
          </cell>
          <cell r="L45">
            <v>47</v>
          </cell>
          <cell r="M45">
            <v>1975.47</v>
          </cell>
          <cell r="N45">
            <v>1961.27</v>
          </cell>
          <cell r="O45">
            <v>57.683999999999997</v>
          </cell>
          <cell r="P45">
            <v>41.728999999999999</v>
          </cell>
          <cell r="Q45">
            <v>14.2</v>
          </cell>
          <cell r="R45">
            <v>0.41799999999999998</v>
          </cell>
          <cell r="S45">
            <v>58.101999999999997</v>
          </cell>
          <cell r="T45">
            <v>42.030999999999999</v>
          </cell>
          <cell r="V45">
            <v>57.683999999999997</v>
          </cell>
          <cell r="W45">
            <v>0</v>
          </cell>
          <cell r="Z45">
            <v>41.728999999999999</v>
          </cell>
          <cell r="AA45">
            <v>0</v>
          </cell>
        </row>
        <row r="46">
          <cell r="A46">
            <v>821</v>
          </cell>
          <cell r="B46" t="str">
            <v>5C95</v>
          </cell>
          <cell r="C46" t="str">
            <v>G40401</v>
          </cell>
          <cell r="D46" t="str">
            <v>503-0821</v>
          </cell>
          <cell r="E46" t="str">
            <v>2011</v>
          </cell>
          <cell r="F46" t="str">
            <v>Ford</v>
          </cell>
          <cell r="G46" t="str">
            <v>Econoline Wagon</v>
          </cell>
          <cell r="H46">
            <v>6792.83</v>
          </cell>
          <cell r="I46">
            <v>260.52999999999997</v>
          </cell>
          <cell r="J46">
            <v>1624.94</v>
          </cell>
          <cell r="K46">
            <v>22275.66</v>
          </cell>
          <cell r="L46">
            <v>68954</v>
          </cell>
          <cell r="M46">
            <v>31259.439999999999</v>
          </cell>
          <cell r="N46">
            <v>31241.74</v>
          </cell>
          <cell r="O46">
            <v>624.83500000000004</v>
          </cell>
          <cell r="P46">
            <v>0.45300000000000001</v>
          </cell>
          <cell r="Q46">
            <v>17.7</v>
          </cell>
          <cell r="R46">
            <v>0.35399999999999998</v>
          </cell>
          <cell r="S46">
            <v>625.18899999999996</v>
          </cell>
          <cell r="T46">
            <v>0.45300000000000001</v>
          </cell>
          <cell r="U46">
            <v>445.51299999999998</v>
          </cell>
          <cell r="V46">
            <v>135.857</v>
          </cell>
          <cell r="W46">
            <v>5.2110000000000003</v>
          </cell>
          <cell r="X46">
            <v>32.499000000000002</v>
          </cell>
          <cell r="Y46">
            <v>0.32300000000000001</v>
          </cell>
          <cell r="Z46">
            <v>9.9000000000000005E-2</v>
          </cell>
          <cell r="AA46">
            <v>4.0000000000000001E-3</v>
          </cell>
          <cell r="AB46">
            <v>2.4E-2</v>
          </cell>
        </row>
        <row r="47">
          <cell r="A47">
            <v>822</v>
          </cell>
          <cell r="B47" t="str">
            <v>5C95</v>
          </cell>
          <cell r="C47" t="str">
            <v>G40399</v>
          </cell>
          <cell r="D47" t="str">
            <v>503-0822</v>
          </cell>
          <cell r="E47" t="str">
            <v>2011</v>
          </cell>
          <cell r="F47" t="str">
            <v>Ford</v>
          </cell>
          <cell r="G47" t="str">
            <v>Econoline Wagon</v>
          </cell>
          <cell r="H47">
            <v>4417.9399999999996</v>
          </cell>
          <cell r="I47">
            <v>150.97</v>
          </cell>
          <cell r="J47">
            <v>808.43</v>
          </cell>
          <cell r="K47">
            <v>22204.03</v>
          </cell>
          <cell r="L47">
            <v>78276</v>
          </cell>
          <cell r="M47">
            <v>27599.07</v>
          </cell>
          <cell r="N47">
            <v>27581.37</v>
          </cell>
          <cell r="O47">
            <v>540.81100000000004</v>
          </cell>
          <cell r="P47">
            <v>0.35199999999999998</v>
          </cell>
          <cell r="Q47">
            <v>17.7</v>
          </cell>
          <cell r="R47">
            <v>0.34699999999999998</v>
          </cell>
          <cell r="S47">
            <v>541.15800000000002</v>
          </cell>
          <cell r="T47">
            <v>0.35299999999999998</v>
          </cell>
          <cell r="U47">
            <v>435.37299999999999</v>
          </cell>
          <cell r="V47">
            <v>86.626000000000005</v>
          </cell>
          <cell r="W47">
            <v>2.96</v>
          </cell>
          <cell r="X47">
            <v>15.852</v>
          </cell>
          <cell r="Y47">
            <v>0.28399999999999997</v>
          </cell>
          <cell r="Z47">
            <v>5.6000000000000001E-2</v>
          </cell>
          <cell r="AA47">
            <v>2E-3</v>
          </cell>
          <cell r="AB47">
            <v>0.01</v>
          </cell>
        </row>
        <row r="48">
          <cell r="A48">
            <v>823</v>
          </cell>
          <cell r="B48" t="str">
            <v>5C95</v>
          </cell>
          <cell r="C48" t="str">
            <v>G20649</v>
          </cell>
          <cell r="D48" t="str">
            <v>503-0823</v>
          </cell>
          <cell r="E48" t="str">
            <v>2011</v>
          </cell>
          <cell r="F48" t="str">
            <v>Ford</v>
          </cell>
          <cell r="G48" t="str">
            <v>Ranger</v>
          </cell>
          <cell r="H48">
            <v>1205.57</v>
          </cell>
          <cell r="I48">
            <v>71.540000000000006</v>
          </cell>
          <cell r="J48">
            <v>183.85</v>
          </cell>
          <cell r="K48">
            <v>7174.89</v>
          </cell>
          <cell r="L48">
            <v>28434</v>
          </cell>
          <cell r="M48">
            <v>8655.19</v>
          </cell>
          <cell r="N48">
            <v>8635.85</v>
          </cell>
          <cell r="O48">
            <v>169.33</v>
          </cell>
          <cell r="P48">
            <v>0.30399999999999999</v>
          </cell>
          <cell r="Q48">
            <v>19.34</v>
          </cell>
          <cell r="R48">
            <v>0.379</v>
          </cell>
          <cell r="S48">
            <v>169.71</v>
          </cell>
          <cell r="T48">
            <v>0.30399999999999999</v>
          </cell>
          <cell r="U48">
            <v>140.684</v>
          </cell>
          <cell r="V48">
            <v>23.638999999999999</v>
          </cell>
          <cell r="W48">
            <v>1.403</v>
          </cell>
          <cell r="X48">
            <v>3.605</v>
          </cell>
          <cell r="Y48">
            <v>0.252</v>
          </cell>
          <cell r="Z48">
            <v>4.2000000000000003E-2</v>
          </cell>
          <cell r="AA48">
            <v>3.0000000000000001E-3</v>
          </cell>
          <cell r="AB48">
            <v>6.0000000000000001E-3</v>
          </cell>
        </row>
        <row r="49">
          <cell r="A49">
            <v>824</v>
          </cell>
          <cell r="B49" t="str">
            <v>5C95</v>
          </cell>
          <cell r="C49" t="str">
            <v>G40400</v>
          </cell>
          <cell r="D49" t="str">
            <v>503-0824</v>
          </cell>
          <cell r="E49" t="str">
            <v>2011</v>
          </cell>
          <cell r="F49" t="str">
            <v>Ford</v>
          </cell>
          <cell r="G49" t="str">
            <v>Econoline Wagon</v>
          </cell>
          <cell r="H49">
            <v>4662.7</v>
          </cell>
          <cell r="I49">
            <v>320.2</v>
          </cell>
          <cell r="J49">
            <v>1036.3399999999999</v>
          </cell>
          <cell r="K49">
            <v>20076.12</v>
          </cell>
          <cell r="L49">
            <v>72333</v>
          </cell>
          <cell r="M49">
            <v>26132.46</v>
          </cell>
          <cell r="N49">
            <v>26114.76</v>
          </cell>
          <cell r="O49">
            <v>522.29499999999996</v>
          </cell>
          <cell r="P49">
            <v>0.36099999999999999</v>
          </cell>
          <cell r="Q49">
            <v>17.7</v>
          </cell>
          <cell r="R49">
            <v>0.35399999999999998</v>
          </cell>
          <cell r="S49">
            <v>522.649</v>
          </cell>
          <cell r="T49">
            <v>0.36099999999999999</v>
          </cell>
          <cell r="U49">
            <v>401.52199999999999</v>
          </cell>
          <cell r="V49">
            <v>93.254000000000005</v>
          </cell>
          <cell r="W49">
            <v>6.4039999999999999</v>
          </cell>
          <cell r="X49">
            <v>20.727</v>
          </cell>
          <cell r="Y49">
            <v>0.27800000000000002</v>
          </cell>
          <cell r="Z49">
            <v>6.4000000000000001E-2</v>
          </cell>
          <cell r="AA49">
            <v>4.0000000000000001E-3</v>
          </cell>
          <cell r="AB49">
            <v>1.4E-2</v>
          </cell>
        </row>
        <row r="50">
          <cell r="A50">
            <v>832</v>
          </cell>
          <cell r="B50" t="str">
            <v>5C95</v>
          </cell>
          <cell r="C50" t="str">
            <v>G20650</v>
          </cell>
          <cell r="D50" t="str">
            <v>503-0832</v>
          </cell>
          <cell r="E50" t="str">
            <v>2011</v>
          </cell>
          <cell r="F50" t="str">
            <v>Ford</v>
          </cell>
          <cell r="G50" t="str">
            <v>Ranger</v>
          </cell>
          <cell r="H50">
            <v>833.83</v>
          </cell>
          <cell r="I50">
            <v>22.38</v>
          </cell>
          <cell r="J50">
            <v>234.57</v>
          </cell>
          <cell r="K50">
            <v>3127.08</v>
          </cell>
          <cell r="L50">
            <v>15842</v>
          </cell>
          <cell r="M50">
            <v>4236.0600000000004</v>
          </cell>
          <cell r="N50">
            <v>4217.8599999999997</v>
          </cell>
          <cell r="O50">
            <v>82.703000000000003</v>
          </cell>
          <cell r="P50">
            <v>0.26600000000000001</v>
          </cell>
          <cell r="Q50">
            <v>18.2</v>
          </cell>
          <cell r="R50">
            <v>0.35699999999999998</v>
          </cell>
          <cell r="S50">
            <v>83.06</v>
          </cell>
          <cell r="T50">
            <v>0.26700000000000002</v>
          </cell>
          <cell r="U50">
            <v>61.314999999999998</v>
          </cell>
          <cell r="V50">
            <v>16.350000000000001</v>
          </cell>
          <cell r="W50">
            <v>0.439</v>
          </cell>
          <cell r="X50">
            <v>4.5990000000000002</v>
          </cell>
          <cell r="Y50">
            <v>0.19700000000000001</v>
          </cell>
          <cell r="Z50">
            <v>5.2999999999999999E-2</v>
          </cell>
          <cell r="AA50">
            <v>1E-3</v>
          </cell>
          <cell r="AB50">
            <v>1.4999999999999999E-2</v>
          </cell>
        </row>
        <row r="51">
          <cell r="A51">
            <v>908</v>
          </cell>
          <cell r="B51" t="str">
            <v>5C95</v>
          </cell>
          <cell r="C51" t="str">
            <v>G11000</v>
          </cell>
          <cell r="D51" t="str">
            <v>503-0908</v>
          </cell>
          <cell r="E51" t="str">
            <v>2014</v>
          </cell>
          <cell r="F51" t="str">
            <v>Ford</v>
          </cell>
          <cell r="G51" t="str">
            <v>F150</v>
          </cell>
          <cell r="K51">
            <v>1492.11</v>
          </cell>
          <cell r="L51">
            <v>4052</v>
          </cell>
          <cell r="M51">
            <v>1500.81</v>
          </cell>
          <cell r="N51">
            <v>1492.11</v>
          </cell>
          <cell r="O51">
            <v>124.343</v>
          </cell>
          <cell r="P51">
            <v>0.36799999999999999</v>
          </cell>
          <cell r="Q51">
            <v>8.6999999999999993</v>
          </cell>
          <cell r="R51">
            <v>0.72499999999999998</v>
          </cell>
          <cell r="S51">
            <v>125.068</v>
          </cell>
          <cell r="T51">
            <v>0.37</v>
          </cell>
          <cell r="U51">
            <v>124.343</v>
          </cell>
          <cell r="Y51">
            <v>0.36799999999999999</v>
          </cell>
        </row>
        <row r="52">
          <cell r="A52">
            <v>909</v>
          </cell>
          <cell r="B52" t="str">
            <v>5C95</v>
          </cell>
          <cell r="C52" t="str">
            <v>G10999</v>
          </cell>
          <cell r="D52" t="str">
            <v>503-0909</v>
          </cell>
          <cell r="E52" t="str">
            <v>2014</v>
          </cell>
          <cell r="F52" t="str">
            <v>Ford</v>
          </cell>
          <cell r="G52" t="str">
            <v>F150</v>
          </cell>
          <cell r="H52">
            <v>26.37</v>
          </cell>
          <cell r="I52">
            <v>52.58</v>
          </cell>
          <cell r="K52">
            <v>2357.88</v>
          </cell>
          <cell r="L52">
            <v>5841</v>
          </cell>
          <cell r="M52">
            <v>2445.5300000000002</v>
          </cell>
          <cell r="N52">
            <v>2436.83</v>
          </cell>
          <cell r="O52">
            <v>203.06899999999999</v>
          </cell>
          <cell r="P52">
            <v>0.41699999999999998</v>
          </cell>
          <cell r="Q52">
            <v>8.6999999999999993</v>
          </cell>
          <cell r="R52">
            <v>0.72499999999999998</v>
          </cell>
          <cell r="S52">
            <v>203.79400000000001</v>
          </cell>
          <cell r="T52">
            <v>0.41899999999999998</v>
          </cell>
          <cell r="U52">
            <v>196.49</v>
          </cell>
          <cell r="V52">
            <v>2.198</v>
          </cell>
          <cell r="W52">
            <v>4.3819999999999997</v>
          </cell>
          <cell r="Y52">
            <v>0.40400000000000003</v>
          </cell>
          <cell r="Z52">
            <v>5.0000000000000001E-3</v>
          </cell>
          <cell r="AA52">
            <v>8.9999999999999993E-3</v>
          </cell>
        </row>
        <row r="53">
          <cell r="A53">
            <v>954</v>
          </cell>
          <cell r="B53" t="str">
            <v>5C95</v>
          </cell>
          <cell r="C53" t="str">
            <v>G39970</v>
          </cell>
          <cell r="D53" t="str">
            <v>503-0954</v>
          </cell>
          <cell r="E53" t="str">
            <v>2014</v>
          </cell>
          <cell r="F53" t="str">
            <v>Ford</v>
          </cell>
          <cell r="G53" t="str">
            <v>F150</v>
          </cell>
          <cell r="K53">
            <v>600.54999999999995</v>
          </cell>
          <cell r="L53">
            <v>1326</v>
          </cell>
          <cell r="M53">
            <v>604.65</v>
          </cell>
          <cell r="N53">
            <v>600.54999999999995</v>
          </cell>
          <cell r="O53">
            <v>120.11</v>
          </cell>
          <cell r="P53">
            <v>0.45300000000000001</v>
          </cell>
          <cell r="Q53">
            <v>4.0999999999999996</v>
          </cell>
          <cell r="R53">
            <v>0.82</v>
          </cell>
          <cell r="S53">
            <v>120.93</v>
          </cell>
          <cell r="T53">
            <v>0.45600000000000002</v>
          </cell>
          <cell r="U53">
            <v>120.11</v>
          </cell>
          <cell r="Y53">
            <v>0.45300000000000001</v>
          </cell>
        </row>
        <row r="54">
          <cell r="A54">
            <v>955</v>
          </cell>
          <cell r="B54" t="str">
            <v>5C95</v>
          </cell>
          <cell r="C54" t="str">
            <v>G73907</v>
          </cell>
          <cell r="D54" t="str">
            <v>503-0955</v>
          </cell>
          <cell r="E54" t="str">
            <v>2014</v>
          </cell>
          <cell r="F54" t="str">
            <v>Ford</v>
          </cell>
          <cell r="G54" t="str">
            <v>F150</v>
          </cell>
          <cell r="K54">
            <v>572.32000000000005</v>
          </cell>
          <cell r="L54">
            <v>1484</v>
          </cell>
          <cell r="M54">
            <v>576.41999999999996</v>
          </cell>
          <cell r="N54">
            <v>572.32000000000005</v>
          </cell>
          <cell r="O54">
            <v>114.464</v>
          </cell>
          <cell r="P54">
            <v>0.38600000000000001</v>
          </cell>
          <cell r="Q54">
            <v>4.0999999999999996</v>
          </cell>
          <cell r="R54">
            <v>0.82</v>
          </cell>
          <cell r="S54">
            <v>115.28400000000001</v>
          </cell>
          <cell r="T54">
            <v>0.38800000000000001</v>
          </cell>
          <cell r="U54">
            <v>114.464</v>
          </cell>
          <cell r="Y54">
            <v>0.38600000000000001</v>
          </cell>
        </row>
        <row r="55">
          <cell r="A55">
            <v>963</v>
          </cell>
          <cell r="B55" t="str">
            <v>5C95</v>
          </cell>
          <cell r="C55" t="str">
            <v>G05879</v>
          </cell>
          <cell r="D55" t="str">
            <v>503-0963</v>
          </cell>
          <cell r="E55" t="str">
            <v>2015</v>
          </cell>
          <cell r="F55" t="str">
            <v>Dodge</v>
          </cell>
          <cell r="G55" t="str">
            <v>Grand Caravan</v>
          </cell>
          <cell r="H55">
            <v>54.08</v>
          </cell>
          <cell r="K55">
            <v>292.83999999999997</v>
          </cell>
          <cell r="L55">
            <v>844</v>
          </cell>
          <cell r="M55">
            <v>348.56</v>
          </cell>
          <cell r="N55">
            <v>346.92</v>
          </cell>
          <cell r="O55">
            <v>173.46</v>
          </cell>
          <cell r="P55">
            <v>0.41099999999999998</v>
          </cell>
          <cell r="Q55">
            <v>1.64</v>
          </cell>
          <cell r="R55">
            <v>0.82</v>
          </cell>
          <cell r="S55">
            <v>174.28</v>
          </cell>
          <cell r="T55">
            <v>0.41299999999999998</v>
          </cell>
          <cell r="U55">
            <v>146.41999999999999</v>
          </cell>
          <cell r="V55">
            <v>27.04</v>
          </cell>
          <cell r="Y55">
            <v>0.34699999999999998</v>
          </cell>
          <cell r="Z55">
            <v>6.4000000000000001E-2</v>
          </cell>
        </row>
        <row r="56">
          <cell r="A56">
            <v>966</v>
          </cell>
          <cell r="B56" t="str">
            <v>5C95</v>
          </cell>
          <cell r="C56" t="str">
            <v>G41972</v>
          </cell>
          <cell r="D56" t="str">
            <v>503-0966</v>
          </cell>
          <cell r="E56" t="str">
            <v>2015</v>
          </cell>
          <cell r="F56" t="str">
            <v>Dodge</v>
          </cell>
          <cell r="G56" t="str">
            <v>Grand Caravan</v>
          </cell>
          <cell r="H56">
            <v>0</v>
          </cell>
          <cell r="L56">
            <v>30</v>
          </cell>
          <cell r="M56">
            <v>0</v>
          </cell>
          <cell r="N56">
            <v>0</v>
          </cell>
          <cell r="P56">
            <v>0</v>
          </cell>
          <cell r="T56">
            <v>0</v>
          </cell>
          <cell r="Z56">
            <v>0</v>
          </cell>
        </row>
        <row r="57">
          <cell r="A57">
            <v>6819</v>
          </cell>
          <cell r="B57" t="str">
            <v>5C95</v>
          </cell>
          <cell r="C57" t="str">
            <v>G06819</v>
          </cell>
          <cell r="D57" t="str">
            <v>503-6819</v>
          </cell>
          <cell r="E57" t="str">
            <v>2014</v>
          </cell>
          <cell r="F57" t="str">
            <v>Tennant</v>
          </cell>
          <cell r="G57" t="str">
            <v>S30 Sweepmax Plus</v>
          </cell>
          <cell r="M57">
            <v>1.64</v>
          </cell>
          <cell r="Q57">
            <v>1.64</v>
          </cell>
          <cell r="R57">
            <v>0.82</v>
          </cell>
          <cell r="S57">
            <v>0.82</v>
          </cell>
        </row>
      </sheetData>
      <sheetData sheetId="4">
        <row r="4">
          <cell r="A4" t="str">
            <v>ADA Van</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 conf 995 000 (2)"/>
      <sheetName val="Summer conf 005 010"/>
      <sheetName val="Summer conf 015 020"/>
      <sheetName val="Summer conf 025 030"/>
      <sheetName val="Summer conf 035 040"/>
      <sheetName val="Summer conf 045 050"/>
      <sheetName val="Summer conf 055 060 "/>
      <sheetName val="Summer conf 065 070 "/>
      <sheetName val="Summer conf 075 080"/>
      <sheetName val="Summer conf 085 090 ESTIMATES"/>
      <sheetName val="Fiscal Year Totals"/>
      <sheetName val="Week 10 Bednights"/>
      <sheetName val="Summer conf 085 090 "/>
      <sheetName val="Nightly Average"/>
      <sheetName val="Bednight Avg"/>
      <sheetName val="Leads"/>
    </sheetNames>
    <sheetDataSet>
      <sheetData sheetId="0"/>
      <sheetData sheetId="1"/>
      <sheetData sheetId="2">
        <row r="49">
          <cell r="I49">
            <v>11700</v>
          </cell>
        </row>
      </sheetData>
      <sheetData sheetId="3"/>
      <sheetData sheetId="4">
        <row r="2">
          <cell r="F2">
            <v>129051</v>
          </cell>
          <cell r="J2">
            <v>219921</v>
          </cell>
          <cell r="K2">
            <v>217910</v>
          </cell>
          <cell r="L2">
            <v>211551</v>
          </cell>
          <cell r="M2">
            <v>211551</v>
          </cell>
          <cell r="N2">
            <v>451105</v>
          </cell>
          <cell r="O2">
            <v>470125</v>
          </cell>
        </row>
        <row r="3">
          <cell r="B3" t="str">
            <v xml:space="preserve"> </v>
          </cell>
          <cell r="C3" t="str">
            <v>INVOICE</v>
          </cell>
          <cell r="D3" t="str">
            <v>INVOICE</v>
          </cell>
          <cell r="F3" t="str">
            <v>INVOICE</v>
          </cell>
          <cell r="K3" t="str">
            <v>Housing</v>
          </cell>
          <cell r="L3" t="str">
            <v>A/P-Marriott</v>
          </cell>
          <cell r="M3" t="str">
            <v>A/P-Other</v>
          </cell>
          <cell r="N3" t="str">
            <v>Summer Conference</v>
          </cell>
          <cell r="O3" t="str">
            <v>Summer Conference</v>
          </cell>
        </row>
        <row r="4">
          <cell r="B4" t="str">
            <v>NAME</v>
          </cell>
          <cell r="C4" t="str">
            <v>DATE</v>
          </cell>
          <cell r="D4" t="str">
            <v>NUMBER</v>
          </cell>
          <cell r="F4" t="str">
            <v>AMOUNT</v>
          </cell>
          <cell r="G4" t="str">
            <v>Participants</v>
          </cell>
          <cell r="H4" t="str">
            <v>Nights</v>
          </cell>
          <cell r="I4" t="str">
            <v>Bed Nights</v>
          </cell>
          <cell r="J4" t="str">
            <v>Sales Tax</v>
          </cell>
          <cell r="K4" t="str">
            <v>Suspense</v>
          </cell>
          <cell r="N4" t="str">
            <v>HOUSING</v>
          </cell>
          <cell r="O4" t="str">
            <v>Other Income</v>
          </cell>
        </row>
      </sheetData>
      <sheetData sheetId="5"/>
      <sheetData sheetId="6"/>
      <sheetData sheetId="7"/>
      <sheetData sheetId="8"/>
      <sheetData sheetId="9">
        <row r="38">
          <cell r="F38">
            <v>24107</v>
          </cell>
        </row>
      </sheetData>
      <sheetData sheetId="10"/>
      <sheetData sheetId="11"/>
      <sheetData sheetId="12"/>
      <sheetData sheetId="13"/>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Report"/>
      <sheetName val="JV Vendor Contract Report"/>
      <sheetName val="ENS Vendor Contract Report"/>
      <sheetName val="Budget Mods"/>
      <sheetName val="Contract Mods"/>
      <sheetName val="Invoices"/>
      <sheetName val="Construction Cost Allocation"/>
      <sheetName val="Global Data"/>
      <sheetName val="shtPivot"/>
      <sheetName val="Exp C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2">
          <cell r="F42" t="str">
            <v>FY 03</v>
          </cell>
        </row>
        <row r="43">
          <cell r="F43">
            <v>0.22851797405659871</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I Maintenance Expenses"/>
      <sheetName val="Inventory"/>
      <sheetName val="Maint$'s"/>
      <sheetName val="Replacement Cycle"/>
      <sheetName val="FY Summary"/>
      <sheetName val="Parameters"/>
      <sheetName val="Parking Monthly"/>
      <sheetName val="Tech Sq Parking Monthly"/>
    </sheetNames>
    <sheetDataSet>
      <sheetData sheetId="0" refreshError="1">
        <row r="2">
          <cell r="A2">
            <v>47</v>
          </cell>
          <cell r="B2">
            <v>47</v>
          </cell>
          <cell r="C2" t="str">
            <v>5C95</v>
          </cell>
          <cell r="D2" t="str">
            <v>G34024</v>
          </cell>
          <cell r="E2" t="str">
            <v>503-0047</v>
          </cell>
          <cell r="F2" t="str">
            <v>2012</v>
          </cell>
          <cell r="G2" t="str">
            <v>Chevrolet</v>
          </cell>
          <cell r="H2" t="str">
            <v>Colorado</v>
          </cell>
          <cell r="I2">
            <v>15</v>
          </cell>
          <cell r="J2">
            <v>20.89</v>
          </cell>
          <cell r="M2">
            <v>1177.06</v>
          </cell>
          <cell r="O2">
            <v>7321</v>
          </cell>
          <cell r="P2">
            <v>1250.2</v>
          </cell>
          <cell r="Q2">
            <v>0.17100000000000001</v>
          </cell>
        </row>
        <row r="3">
          <cell r="A3">
            <v>71</v>
          </cell>
          <cell r="B3">
            <v>71</v>
          </cell>
          <cell r="C3" t="str">
            <v>5C95</v>
          </cell>
          <cell r="D3" t="str">
            <v>T00531</v>
          </cell>
          <cell r="E3" t="str">
            <v>503-0071</v>
          </cell>
          <cell r="F3" t="str">
            <v>2007</v>
          </cell>
          <cell r="G3" t="str">
            <v>Ford</v>
          </cell>
          <cell r="H3" t="str">
            <v>Ranger</v>
          </cell>
          <cell r="I3">
            <v>6709.81</v>
          </cell>
          <cell r="J3">
            <v>20.89</v>
          </cell>
          <cell r="K3">
            <v>710.33</v>
          </cell>
          <cell r="M3">
            <v>10251.16</v>
          </cell>
          <cell r="O3">
            <v>57528</v>
          </cell>
          <cell r="P3">
            <v>17702.689999999999</v>
          </cell>
          <cell r="Q3">
            <v>0.308</v>
          </cell>
        </row>
        <row r="4">
          <cell r="A4">
            <v>85</v>
          </cell>
          <cell r="B4">
            <v>85</v>
          </cell>
          <cell r="C4" t="str">
            <v>5C95</v>
          </cell>
          <cell r="D4" t="str">
            <v>T00511</v>
          </cell>
          <cell r="E4" t="str">
            <v>503-0085</v>
          </cell>
          <cell r="F4" t="str">
            <v>2004</v>
          </cell>
          <cell r="G4" t="str">
            <v>Ford</v>
          </cell>
          <cell r="H4" t="str">
            <v>F150 Heritage</v>
          </cell>
          <cell r="I4">
            <v>7138.18</v>
          </cell>
          <cell r="J4">
            <v>59.68</v>
          </cell>
          <cell r="M4">
            <v>8336.18</v>
          </cell>
          <cell r="O4">
            <v>81356</v>
          </cell>
          <cell r="P4">
            <v>15563.74</v>
          </cell>
          <cell r="Q4">
            <v>0.191</v>
          </cell>
        </row>
        <row r="5">
          <cell r="A5">
            <v>95</v>
          </cell>
          <cell r="B5">
            <v>95</v>
          </cell>
          <cell r="C5" t="str">
            <v>5C95</v>
          </cell>
          <cell r="D5" t="str">
            <v>G70441</v>
          </cell>
          <cell r="E5" t="str">
            <v>503-0095</v>
          </cell>
          <cell r="F5" t="str">
            <v>2012</v>
          </cell>
          <cell r="G5" t="str">
            <v>Ford</v>
          </cell>
          <cell r="H5" t="str">
            <v>Econoline Wagon</v>
          </cell>
          <cell r="I5">
            <v>1791.97</v>
          </cell>
          <cell r="J5">
            <v>20.89</v>
          </cell>
          <cell r="M5">
            <v>8633.85</v>
          </cell>
          <cell r="O5">
            <v>30730</v>
          </cell>
          <cell r="P5">
            <v>10528.96</v>
          </cell>
          <cell r="Q5">
            <v>0.34300000000000003</v>
          </cell>
        </row>
        <row r="6">
          <cell r="A6">
            <v>98</v>
          </cell>
          <cell r="B6">
            <v>98</v>
          </cell>
          <cell r="C6" t="str">
            <v>5C95</v>
          </cell>
          <cell r="D6" t="str">
            <v>T00490</v>
          </cell>
          <cell r="E6" t="str">
            <v>503-0098</v>
          </cell>
          <cell r="F6" t="str">
            <v>2003</v>
          </cell>
          <cell r="G6" t="str">
            <v>Ford</v>
          </cell>
          <cell r="H6" t="str">
            <v>Windstar</v>
          </cell>
          <cell r="I6">
            <v>12927.92</v>
          </cell>
          <cell r="J6">
            <v>648.04</v>
          </cell>
          <cell r="K6">
            <v>704</v>
          </cell>
          <cell r="M6">
            <v>12237.6</v>
          </cell>
          <cell r="O6">
            <v>100965</v>
          </cell>
          <cell r="P6">
            <v>26528.06</v>
          </cell>
          <cell r="Q6">
            <v>0.26300000000000001</v>
          </cell>
        </row>
        <row r="7">
          <cell r="A7">
            <v>118</v>
          </cell>
          <cell r="B7">
            <v>118</v>
          </cell>
          <cell r="C7" t="str">
            <v>5C95</v>
          </cell>
          <cell r="D7" t="str">
            <v>T00521</v>
          </cell>
          <cell r="E7" t="str">
            <v>503-0118</v>
          </cell>
          <cell r="F7" t="str">
            <v>2001</v>
          </cell>
          <cell r="G7" t="str">
            <v>Ford</v>
          </cell>
          <cell r="H7" t="str">
            <v>Ranger</v>
          </cell>
          <cell r="I7">
            <v>12239.72</v>
          </cell>
          <cell r="J7">
            <v>38.29</v>
          </cell>
          <cell r="M7">
            <v>5012.33</v>
          </cell>
          <cell r="O7">
            <v>85142</v>
          </cell>
          <cell r="P7">
            <v>17312.740000000002</v>
          </cell>
          <cell r="Q7">
            <v>0.20300000000000001</v>
          </cell>
        </row>
        <row r="8">
          <cell r="A8">
            <v>142</v>
          </cell>
          <cell r="B8">
            <v>142</v>
          </cell>
          <cell r="C8" t="str">
            <v>5C95</v>
          </cell>
          <cell r="D8" t="str">
            <v>T00513</v>
          </cell>
          <cell r="E8" t="str">
            <v>503-0142</v>
          </cell>
          <cell r="F8" t="str">
            <v>2002</v>
          </cell>
          <cell r="G8" t="str">
            <v>Ford</v>
          </cell>
          <cell r="H8" t="str">
            <v>Windstar</v>
          </cell>
          <cell r="I8">
            <v>6153.26</v>
          </cell>
          <cell r="J8">
            <v>635.62</v>
          </cell>
          <cell r="M8">
            <v>6119.72</v>
          </cell>
          <cell r="O8">
            <v>76317</v>
          </cell>
          <cell r="P8">
            <v>13226.65</v>
          </cell>
          <cell r="Q8">
            <v>0.17299999999999999</v>
          </cell>
        </row>
        <row r="9">
          <cell r="A9">
            <v>271</v>
          </cell>
          <cell r="B9">
            <v>271</v>
          </cell>
          <cell r="C9" t="str">
            <v>5C95</v>
          </cell>
          <cell r="D9" t="str">
            <v>G0271</v>
          </cell>
          <cell r="E9" t="str">
            <v>503-0271</v>
          </cell>
          <cell r="F9" t="str">
            <v>2003</v>
          </cell>
          <cell r="G9" t="str">
            <v>Gem</v>
          </cell>
          <cell r="P9">
            <v>5.75</v>
          </cell>
        </row>
        <row r="10">
          <cell r="A10">
            <v>281</v>
          </cell>
          <cell r="B10">
            <v>281</v>
          </cell>
          <cell r="C10" t="str">
            <v>5C95</v>
          </cell>
          <cell r="D10" t="str">
            <v>G0281</v>
          </cell>
          <cell r="E10" t="str">
            <v>503-0281</v>
          </cell>
          <cell r="F10" t="str">
            <v>2003</v>
          </cell>
          <cell r="G10" t="str">
            <v>Gem Car</v>
          </cell>
          <cell r="P10">
            <v>5.75</v>
          </cell>
        </row>
        <row r="11">
          <cell r="A11">
            <v>295</v>
          </cell>
          <cell r="B11">
            <v>295</v>
          </cell>
          <cell r="C11" t="str">
            <v>5C95</v>
          </cell>
          <cell r="D11" t="str">
            <v>T00491</v>
          </cell>
          <cell r="E11" t="str">
            <v>503-0295</v>
          </cell>
          <cell r="F11" t="str">
            <v>2004</v>
          </cell>
          <cell r="G11" t="str">
            <v>Ford</v>
          </cell>
          <cell r="H11" t="str">
            <v>Ranger</v>
          </cell>
          <cell r="I11">
            <v>1304.05</v>
          </cell>
          <cell r="J11">
            <v>20.89</v>
          </cell>
          <cell r="K11">
            <v>15</v>
          </cell>
          <cell r="M11">
            <v>4678.12</v>
          </cell>
          <cell r="O11">
            <v>49669</v>
          </cell>
          <cell r="P11">
            <v>6028.56</v>
          </cell>
          <cell r="Q11">
            <v>0.121</v>
          </cell>
        </row>
        <row r="12">
          <cell r="A12">
            <v>351</v>
          </cell>
          <cell r="B12">
            <v>351</v>
          </cell>
          <cell r="C12" t="str">
            <v>5C95</v>
          </cell>
          <cell r="D12" t="str">
            <v>T00520</v>
          </cell>
          <cell r="E12" t="str">
            <v>503-0351</v>
          </cell>
          <cell r="F12" t="str">
            <v>2005</v>
          </cell>
          <cell r="G12" t="str">
            <v>Ford</v>
          </cell>
          <cell r="H12" t="str">
            <v>Ranger</v>
          </cell>
          <cell r="I12">
            <v>4075.74</v>
          </cell>
          <cell r="J12">
            <v>29.18</v>
          </cell>
          <cell r="K12">
            <v>221.5</v>
          </cell>
          <cell r="M12">
            <v>7127.16</v>
          </cell>
          <cell r="O12">
            <v>70839</v>
          </cell>
          <cell r="P12">
            <v>12189.58</v>
          </cell>
          <cell r="Q12">
            <v>0.17199999999999999</v>
          </cell>
        </row>
        <row r="13">
          <cell r="A13">
            <v>357</v>
          </cell>
          <cell r="B13">
            <v>357</v>
          </cell>
          <cell r="C13" t="str">
            <v>5C95</v>
          </cell>
          <cell r="D13" t="str">
            <v>T00510</v>
          </cell>
          <cell r="E13" t="str">
            <v>503-0357</v>
          </cell>
          <cell r="F13" t="str">
            <v>2005</v>
          </cell>
          <cell r="G13" t="str">
            <v>Ford</v>
          </cell>
          <cell r="H13" t="str">
            <v>Ranger</v>
          </cell>
          <cell r="I13">
            <v>4248.07</v>
          </cell>
          <cell r="J13">
            <v>20.89</v>
          </cell>
          <cell r="K13">
            <v>71.75</v>
          </cell>
          <cell r="M13">
            <v>8822.41</v>
          </cell>
          <cell r="O13">
            <v>88233</v>
          </cell>
          <cell r="P13">
            <v>13173.62</v>
          </cell>
          <cell r="Q13">
            <v>0.14899999999999999</v>
          </cell>
        </row>
        <row r="14">
          <cell r="A14">
            <v>468</v>
          </cell>
          <cell r="B14">
            <v>468</v>
          </cell>
          <cell r="C14" t="str">
            <v>5C95</v>
          </cell>
          <cell r="D14" t="str">
            <v>T00294</v>
          </cell>
          <cell r="E14" t="str">
            <v>503-0468</v>
          </cell>
          <cell r="F14" t="str">
            <v>2006</v>
          </cell>
          <cell r="G14" t="str">
            <v>Chevrolet</v>
          </cell>
          <cell r="H14" t="str">
            <v>Uplander</v>
          </cell>
          <cell r="I14">
            <v>3384.31</v>
          </cell>
          <cell r="J14">
            <v>85.13</v>
          </cell>
          <cell r="K14">
            <v>236</v>
          </cell>
          <cell r="M14">
            <v>6497.08</v>
          </cell>
          <cell r="O14">
            <v>39186</v>
          </cell>
          <cell r="P14">
            <v>10213.02</v>
          </cell>
          <cell r="Q14">
            <v>0.26100000000000001</v>
          </cell>
        </row>
        <row r="15">
          <cell r="A15">
            <v>481</v>
          </cell>
          <cell r="B15">
            <v>481</v>
          </cell>
          <cell r="C15" t="str">
            <v>5C95</v>
          </cell>
          <cell r="D15" t="str">
            <v>T00413</v>
          </cell>
          <cell r="E15" t="str">
            <v>503-0481</v>
          </cell>
          <cell r="F15" t="str">
            <v>2007</v>
          </cell>
          <cell r="G15" t="str">
            <v>Chevrolet</v>
          </cell>
          <cell r="H15" t="str">
            <v>Uplander</v>
          </cell>
          <cell r="I15">
            <v>5708.24</v>
          </cell>
          <cell r="J15">
            <v>64.239999999999995</v>
          </cell>
          <cell r="K15">
            <v>15</v>
          </cell>
          <cell r="M15">
            <v>7624.54</v>
          </cell>
          <cell r="O15">
            <v>41780</v>
          </cell>
          <cell r="P15">
            <v>13422.52</v>
          </cell>
          <cell r="Q15">
            <v>0.32100000000000001</v>
          </cell>
        </row>
        <row r="16">
          <cell r="A16">
            <v>574</v>
          </cell>
          <cell r="B16">
            <v>574</v>
          </cell>
          <cell r="C16" t="str">
            <v>5C95</v>
          </cell>
          <cell r="D16" t="str">
            <v>T00219</v>
          </cell>
          <cell r="E16" t="str">
            <v>503-0574</v>
          </cell>
          <cell r="F16" t="str">
            <v>2001</v>
          </cell>
          <cell r="G16" t="str">
            <v>Ford</v>
          </cell>
          <cell r="H16" t="str">
            <v>Ranger</v>
          </cell>
          <cell r="I16">
            <v>6236.09</v>
          </cell>
          <cell r="M16">
            <v>6190.43</v>
          </cell>
          <cell r="O16">
            <v>98538</v>
          </cell>
          <cell r="P16">
            <v>12437.02</v>
          </cell>
          <cell r="Q16">
            <v>0.126</v>
          </cell>
        </row>
        <row r="17">
          <cell r="A17">
            <v>575</v>
          </cell>
          <cell r="B17">
            <v>575</v>
          </cell>
          <cell r="C17" t="str">
            <v>5C95</v>
          </cell>
          <cell r="D17" t="str">
            <v>T00507</v>
          </cell>
          <cell r="E17" t="str">
            <v>503-0575</v>
          </cell>
          <cell r="F17" t="str">
            <v>2001</v>
          </cell>
          <cell r="G17" t="str">
            <v>Ford</v>
          </cell>
          <cell r="H17" t="str">
            <v>Ranger</v>
          </cell>
          <cell r="I17">
            <v>11976.88</v>
          </cell>
          <cell r="J17">
            <v>20.89</v>
          </cell>
          <cell r="K17">
            <v>682.4</v>
          </cell>
          <cell r="M17">
            <v>10288.93</v>
          </cell>
          <cell r="O17">
            <v>122058</v>
          </cell>
          <cell r="P17">
            <v>22979.599999999999</v>
          </cell>
          <cell r="Q17">
            <v>0.188</v>
          </cell>
        </row>
        <row r="18">
          <cell r="A18">
            <v>650</v>
          </cell>
          <cell r="B18">
            <v>650</v>
          </cell>
          <cell r="C18" t="str">
            <v>5C95</v>
          </cell>
          <cell r="D18" t="str">
            <v>G05692</v>
          </cell>
          <cell r="E18" t="str">
            <v>503-0650</v>
          </cell>
          <cell r="F18" t="str">
            <v>2013</v>
          </cell>
          <cell r="G18" t="str">
            <v>Ford</v>
          </cell>
          <cell r="H18" t="str">
            <v>Econoline Wagon</v>
          </cell>
          <cell r="I18">
            <v>7</v>
          </cell>
          <cell r="J18">
            <v>20.89</v>
          </cell>
          <cell r="M18">
            <v>4844.37</v>
          </cell>
          <cell r="O18">
            <v>11989</v>
          </cell>
          <cell r="P18">
            <v>4874.51</v>
          </cell>
          <cell r="Q18">
            <v>0.40699999999999997</v>
          </cell>
        </row>
        <row r="19">
          <cell r="A19">
            <v>659</v>
          </cell>
          <cell r="B19">
            <v>659</v>
          </cell>
          <cell r="C19" t="str">
            <v>5C95</v>
          </cell>
          <cell r="D19" t="str">
            <v>T0659</v>
          </cell>
          <cell r="E19" t="str">
            <v>503-0659</v>
          </cell>
          <cell r="F19" t="str">
            <v>2002</v>
          </cell>
          <cell r="G19" t="str">
            <v>Gem</v>
          </cell>
          <cell r="H19" t="str">
            <v>825</v>
          </cell>
          <cell r="P19">
            <v>5.5</v>
          </cell>
        </row>
        <row r="20">
          <cell r="A20">
            <v>662</v>
          </cell>
          <cell r="B20">
            <v>662</v>
          </cell>
          <cell r="C20" t="str">
            <v>5C95</v>
          </cell>
          <cell r="D20" t="str">
            <v>T0662</v>
          </cell>
          <cell r="E20" t="str">
            <v>503-0662</v>
          </cell>
          <cell r="F20" t="str">
            <v>2002</v>
          </cell>
          <cell r="G20" t="str">
            <v>Gem</v>
          </cell>
          <cell r="H20" t="str">
            <v>825</v>
          </cell>
          <cell r="P20">
            <v>5.5</v>
          </cell>
        </row>
        <row r="21">
          <cell r="A21">
            <v>692</v>
          </cell>
          <cell r="B21">
            <v>692</v>
          </cell>
          <cell r="C21" t="str">
            <v>5C95</v>
          </cell>
          <cell r="D21" t="str">
            <v>G38133</v>
          </cell>
          <cell r="E21" t="str">
            <v>503-0692</v>
          </cell>
          <cell r="F21" t="str">
            <v>2005</v>
          </cell>
          <cell r="G21" t="str">
            <v>Gem</v>
          </cell>
          <cell r="H21" t="str">
            <v>825</v>
          </cell>
          <cell r="I21">
            <v>1909.02</v>
          </cell>
          <cell r="O21">
            <v>2556</v>
          </cell>
          <cell r="P21">
            <v>1914.52</v>
          </cell>
          <cell r="Q21">
            <v>0.749</v>
          </cell>
        </row>
        <row r="22">
          <cell r="A22">
            <v>821</v>
          </cell>
          <cell r="B22">
            <v>821</v>
          </cell>
          <cell r="C22" t="str">
            <v>5C95</v>
          </cell>
          <cell r="D22" t="str">
            <v>G40401</v>
          </cell>
          <cell r="E22" t="str">
            <v>503-0821</v>
          </cell>
          <cell r="F22" t="str">
            <v>2011</v>
          </cell>
          <cell r="G22" t="str">
            <v>Ford</v>
          </cell>
          <cell r="H22" t="str">
            <v>Econoline Wagon</v>
          </cell>
          <cell r="I22">
            <v>3142.53</v>
          </cell>
          <cell r="J22">
            <v>149.47999999999999</v>
          </cell>
          <cell r="M22">
            <v>13202.86</v>
          </cell>
          <cell r="O22">
            <v>48916</v>
          </cell>
          <cell r="P22">
            <v>16767.45</v>
          </cell>
          <cell r="Q22">
            <v>0.34300000000000003</v>
          </cell>
        </row>
        <row r="23">
          <cell r="A23">
            <v>822</v>
          </cell>
          <cell r="B23">
            <v>822</v>
          </cell>
          <cell r="C23" t="str">
            <v>5C95</v>
          </cell>
          <cell r="D23" t="str">
            <v>G40399</v>
          </cell>
          <cell r="E23" t="str">
            <v>503-0822</v>
          </cell>
          <cell r="F23" t="str">
            <v>2011</v>
          </cell>
          <cell r="G23" t="str">
            <v>Ford</v>
          </cell>
          <cell r="H23" t="str">
            <v>Econoline Wagon</v>
          </cell>
          <cell r="I23">
            <v>3146.03</v>
          </cell>
          <cell r="J23">
            <v>149.47999999999999</v>
          </cell>
          <cell r="K23">
            <v>15</v>
          </cell>
          <cell r="M23">
            <v>14109.74</v>
          </cell>
          <cell r="O23">
            <v>59609</v>
          </cell>
          <cell r="P23">
            <v>17429.25</v>
          </cell>
          <cell r="Q23">
            <v>0.29199999999999998</v>
          </cell>
        </row>
        <row r="24">
          <cell r="A24">
            <v>823</v>
          </cell>
          <cell r="B24">
            <v>823</v>
          </cell>
          <cell r="C24" t="str">
            <v>5C95</v>
          </cell>
          <cell r="D24" t="str">
            <v>G20649</v>
          </cell>
          <cell r="E24" t="str">
            <v>503-0823</v>
          </cell>
          <cell r="F24" t="str">
            <v>2011</v>
          </cell>
          <cell r="G24" t="str">
            <v>Ford</v>
          </cell>
          <cell r="H24" t="str">
            <v>Ranger</v>
          </cell>
          <cell r="I24">
            <v>840.61</v>
          </cell>
          <cell r="J24">
            <v>20.89</v>
          </cell>
          <cell r="K24">
            <v>15</v>
          </cell>
          <cell r="M24">
            <v>4433.29</v>
          </cell>
          <cell r="O24">
            <v>20903</v>
          </cell>
          <cell r="P24">
            <v>5319.29</v>
          </cell>
          <cell r="Q24">
            <v>2.5999999999999999E-2</v>
          </cell>
        </row>
        <row r="25">
          <cell r="A25">
            <v>824</v>
          </cell>
          <cell r="B25">
            <v>824</v>
          </cell>
          <cell r="C25" t="str">
            <v>5C95</v>
          </cell>
          <cell r="D25" t="str">
            <v>G40400</v>
          </cell>
          <cell r="E25" t="str">
            <v>503-0824</v>
          </cell>
          <cell r="F25" t="str">
            <v>2011</v>
          </cell>
          <cell r="G25" t="str">
            <v>Ford</v>
          </cell>
          <cell r="H25" t="str">
            <v>Econoline Wagon</v>
          </cell>
          <cell r="I25">
            <v>3159.05</v>
          </cell>
          <cell r="J25">
            <v>188.27</v>
          </cell>
          <cell r="K25">
            <v>15</v>
          </cell>
          <cell r="M25">
            <v>12038.12</v>
          </cell>
          <cell r="O25">
            <v>53380</v>
          </cell>
          <cell r="P25">
            <v>15409.44</v>
          </cell>
          <cell r="Q25">
            <v>0.28899999999999998</v>
          </cell>
        </row>
        <row r="26">
          <cell r="A26">
            <v>832</v>
          </cell>
          <cell r="B26">
            <v>832</v>
          </cell>
          <cell r="C26" t="str">
            <v>5C95</v>
          </cell>
          <cell r="D26" t="str">
            <v>G20650</v>
          </cell>
          <cell r="E26" t="str">
            <v>503-0832</v>
          </cell>
          <cell r="F26" t="str">
            <v>2011</v>
          </cell>
          <cell r="G26" t="str">
            <v>Ford</v>
          </cell>
          <cell r="H26" t="str">
            <v>Ranger</v>
          </cell>
          <cell r="I26">
            <v>468.71</v>
          </cell>
          <cell r="J26">
            <v>20.89</v>
          </cell>
          <cell r="K26">
            <v>143.4</v>
          </cell>
          <cell r="M26">
            <v>1704.45</v>
          </cell>
          <cell r="O26">
            <v>11294</v>
          </cell>
          <cell r="P26">
            <v>2346.9499999999998</v>
          </cell>
          <cell r="Q26">
            <v>0.20799999999999999</v>
          </cell>
        </row>
        <row r="27">
          <cell r="A27">
            <v>908</v>
          </cell>
          <cell r="B27">
            <v>908</v>
          </cell>
          <cell r="C27" t="str">
            <v>5C95</v>
          </cell>
          <cell r="D27" t="str">
            <v>G11000</v>
          </cell>
          <cell r="E27" t="str">
            <v>503-0908</v>
          </cell>
          <cell r="F27" t="str">
            <v>2014</v>
          </cell>
          <cell r="G27" t="str">
            <v>Ford</v>
          </cell>
          <cell r="H27" t="str">
            <v>F150</v>
          </cell>
          <cell r="P27">
            <v>0</v>
          </cell>
        </row>
        <row r="28">
          <cell r="A28">
            <v>909</v>
          </cell>
          <cell r="B28">
            <v>909</v>
          </cell>
          <cell r="C28" t="str">
            <v>5C95</v>
          </cell>
          <cell r="D28" t="str">
            <v>G10999</v>
          </cell>
          <cell r="E28" t="str">
            <v>503-0909</v>
          </cell>
          <cell r="F28" t="str">
            <v>2014</v>
          </cell>
          <cell r="G28" t="str">
            <v>Ford</v>
          </cell>
          <cell r="H28" t="str">
            <v>F150</v>
          </cell>
          <cell r="P28">
            <v>0</v>
          </cell>
        </row>
      </sheetData>
      <sheetData sheetId="1" refreshError="1"/>
      <sheetData sheetId="2" refreshError="1"/>
      <sheetData sheetId="3" refreshError="1"/>
      <sheetData sheetId="4" refreshError="1"/>
      <sheetData sheetId="5" refreshError="1">
        <row r="4">
          <cell r="A4" t="str">
            <v>ADA Van</v>
          </cell>
          <cell r="B4">
            <v>10</v>
          </cell>
          <cell r="C4">
            <v>35000</v>
          </cell>
        </row>
        <row r="5">
          <cell r="A5" t="str">
            <v>LSV</v>
          </cell>
          <cell r="B5">
            <v>5</v>
          </cell>
          <cell r="C5">
            <v>15000</v>
          </cell>
        </row>
        <row r="6">
          <cell r="A6" t="str">
            <v>Passenger Van</v>
          </cell>
          <cell r="B6">
            <v>7</v>
          </cell>
          <cell r="C6">
            <v>28000</v>
          </cell>
        </row>
        <row r="7">
          <cell r="A7" t="str">
            <v>Sub-Compact</v>
          </cell>
          <cell r="B7">
            <v>10</v>
          </cell>
          <cell r="C7">
            <v>20000</v>
          </cell>
        </row>
        <row r="8">
          <cell r="A8" t="str">
            <v>Utility Truck</v>
          </cell>
          <cell r="B8" t="str">
            <v>7 to 10</v>
          </cell>
          <cell r="C8">
            <v>16000</v>
          </cell>
        </row>
      </sheetData>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SELIST"/>
      <sheetName val="SUMMARY"/>
    </sheetNames>
    <sheetDataSet>
      <sheetData sheetId="0">
        <row r="609">
          <cell r="I609">
            <v>0</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_FY19 Participants"/>
      <sheetName val="Tab #1_Detail of Revenue FY19"/>
      <sheetName val="Tab #2_Mandatory Fee Request "/>
      <sheetName val="Financial Data (FD)"/>
      <sheetName val="Detail of Revenue (DOR) BO"/>
      <sheetName val="Tab#2 _Fin_Data_FY2019"/>
      <sheetName val="Tab #10_Proforma"/>
      <sheetName val="Tab #10_Proforma Notes"/>
      <sheetName val="Tab #4 Charter Rates"/>
      <sheetName val="Tab #4 GT_Emory"/>
      <sheetName val="Tab #4_Stinger"/>
      <sheetName val="Tab #4_Trolley "/>
      <sheetName val="Tab #5 OS&amp;E"/>
      <sheetName val="TECH SUPPORT"/>
      <sheetName val="TECH REFRSH"/>
      <sheetName val="Tab#5_FY18_Admin"/>
      <sheetName val="Tab #5 Institute_Alloc"/>
      <sheetName val="Tab#5 Nextbus "/>
      <sheetName val="Tab #6_Utilities"/>
      <sheetName val="Tab #6_Telecommunications"/>
      <sheetName val="Tab #7_Trans Deprec"/>
      <sheetName val="Tab#8 Payroll FY18"/>
      <sheetName val="Tab #9_Form 2 New Fund"/>
      <sheetName val="Tab #9_Form 1"/>
      <sheetName val="Tab #9 Trolley_Stinger"/>
      <sheetName val="Inst Alloc FY19-21"/>
      <sheetName val="Tab #12_Cap Plan 18"/>
      <sheetName val="Plant Fund Report"/>
      <sheetName val="Tab #14_PTAC"/>
    </sheetNames>
    <sheetDataSet>
      <sheetData sheetId="0" refreshError="1"/>
      <sheetData sheetId="1" refreshError="1"/>
      <sheetData sheetId="2"/>
      <sheetData sheetId="3"/>
      <sheetData sheetId="4" refreshError="1"/>
      <sheetData sheetId="5">
        <row r="67">
          <cell r="H67">
            <v>76220.67</v>
          </cell>
          <cell r="L67">
            <v>74446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ory"/>
      <sheetName val="Maint$'s"/>
      <sheetName val="Replacement Cycle"/>
      <sheetName val="ARI Maintenance Expenses"/>
      <sheetName val="Parameters"/>
    </sheetNames>
    <sheetDataSet>
      <sheetData sheetId="0">
        <row r="5">
          <cell r="A5">
            <v>47</v>
          </cell>
        </row>
      </sheetData>
      <sheetData sheetId="1" refreshError="1"/>
      <sheetData sheetId="2"/>
      <sheetData sheetId="3">
        <row r="2">
          <cell r="A2">
            <v>47</v>
          </cell>
        </row>
        <row r="32">
          <cell r="A32">
            <v>47</v>
          </cell>
          <cell r="B32" t="str">
            <v>5C95</v>
          </cell>
          <cell r="C32" t="str">
            <v>G34024</v>
          </cell>
          <cell r="D32" t="str">
            <v>503-0047</v>
          </cell>
          <cell r="E32" t="str">
            <v>2012</v>
          </cell>
          <cell r="F32" t="str">
            <v>Chevrolet</v>
          </cell>
          <cell r="G32" t="str">
            <v>Colorado</v>
          </cell>
          <cell r="H32">
            <v>66.92</v>
          </cell>
          <cell r="I32">
            <v>60.68</v>
          </cell>
          <cell r="J32">
            <v>19.399999999999999</v>
          </cell>
          <cell r="K32">
            <v>2440.52</v>
          </cell>
          <cell r="L32">
            <v>11009</v>
          </cell>
          <cell r="M32">
            <v>2633.47</v>
          </cell>
          <cell r="N32">
            <v>2585.2800000000002</v>
          </cell>
          <cell r="O32">
            <v>73.864999999999995</v>
          </cell>
          <cell r="P32">
            <v>0.23499999999999999</v>
          </cell>
          <cell r="Q32">
            <v>48.19</v>
          </cell>
          <cell r="R32">
            <v>1.377</v>
          </cell>
          <cell r="S32">
            <v>75.242000000000004</v>
          </cell>
          <cell r="T32">
            <v>0.23899999999999999</v>
          </cell>
          <cell r="U32">
            <v>69.728999999999999</v>
          </cell>
          <cell r="V32">
            <v>1.9119999999999999</v>
          </cell>
          <cell r="W32">
            <v>1.734</v>
          </cell>
          <cell r="X32">
            <v>0.55400000000000005</v>
          </cell>
          <cell r="Y32">
            <v>0.222</v>
          </cell>
          <cell r="Z32">
            <v>6.0000000000000001E-3</v>
          </cell>
          <cell r="AA32">
            <v>6.0000000000000001E-3</v>
          </cell>
          <cell r="AB32">
            <v>2E-3</v>
          </cell>
        </row>
        <row r="33">
          <cell r="A33">
            <v>71</v>
          </cell>
          <cell r="B33" t="str">
            <v>5C95</v>
          </cell>
          <cell r="C33" t="str">
            <v>T00531</v>
          </cell>
          <cell r="D33" t="str">
            <v>503-0071</v>
          </cell>
          <cell r="E33" t="str">
            <v>2007</v>
          </cell>
          <cell r="F33" t="str">
            <v>Ford</v>
          </cell>
          <cell r="G33" t="str">
            <v>Ranger</v>
          </cell>
          <cell r="H33">
            <v>7408.69</v>
          </cell>
          <cell r="I33">
            <v>61.17</v>
          </cell>
          <cell r="J33">
            <v>869.29</v>
          </cell>
          <cell r="K33">
            <v>13977.64</v>
          </cell>
          <cell r="L33">
            <v>64867</v>
          </cell>
          <cell r="M33">
            <v>22335.99</v>
          </cell>
          <cell r="N33">
            <v>22316.79</v>
          </cell>
          <cell r="O33">
            <v>237.41300000000001</v>
          </cell>
          <cell r="P33">
            <v>0.34399999999999997</v>
          </cell>
          <cell r="Q33">
            <v>19.2</v>
          </cell>
          <cell r="R33">
            <v>0.20399999999999999</v>
          </cell>
          <cell r="S33">
            <v>237.61699999999999</v>
          </cell>
          <cell r="T33">
            <v>0.34399999999999997</v>
          </cell>
          <cell r="U33">
            <v>148.69800000000001</v>
          </cell>
          <cell r="V33">
            <v>78.816000000000003</v>
          </cell>
          <cell r="W33">
            <v>0.65100000000000002</v>
          </cell>
          <cell r="X33">
            <v>9.2479999999999993</v>
          </cell>
          <cell r="Y33">
            <v>0.215</v>
          </cell>
          <cell r="Z33">
            <v>0.114</v>
          </cell>
          <cell r="AA33">
            <v>1E-3</v>
          </cell>
          <cell r="AB33">
            <v>1.2999999999999999E-2</v>
          </cell>
        </row>
        <row r="34">
          <cell r="A34">
            <v>85</v>
          </cell>
          <cell r="B34" t="str">
            <v>5C95</v>
          </cell>
          <cell r="C34" t="str">
            <v>T00511</v>
          </cell>
          <cell r="D34" t="str">
            <v>503-0085</v>
          </cell>
          <cell r="E34" t="str">
            <v>2004</v>
          </cell>
          <cell r="F34" t="str">
            <v>Ford</v>
          </cell>
          <cell r="G34" t="str">
            <v>F150 Heritage</v>
          </cell>
          <cell r="H34">
            <v>7942.84</v>
          </cell>
          <cell r="I34">
            <v>82.83</v>
          </cell>
          <cell r="K34">
            <v>10840.19</v>
          </cell>
          <cell r="L34">
            <v>85837</v>
          </cell>
          <cell r="M34">
            <v>18905.400000000001</v>
          </cell>
          <cell r="N34">
            <v>18865.86</v>
          </cell>
          <cell r="O34">
            <v>139.74700000000001</v>
          </cell>
          <cell r="P34">
            <v>0.22</v>
          </cell>
          <cell r="Q34">
            <v>39.54</v>
          </cell>
          <cell r="R34">
            <v>0.29299999999999998</v>
          </cell>
          <cell r="S34">
            <v>140.04</v>
          </cell>
          <cell r="T34">
            <v>0.22</v>
          </cell>
          <cell r="U34">
            <v>80.298000000000002</v>
          </cell>
          <cell r="V34">
            <v>58.835999999999999</v>
          </cell>
          <cell r="W34">
            <v>0.61399999999999999</v>
          </cell>
          <cell r="Y34">
            <v>0.126</v>
          </cell>
          <cell r="Z34">
            <v>9.2999999999999999E-2</v>
          </cell>
          <cell r="AA34">
            <v>1E-3</v>
          </cell>
        </row>
        <row r="35">
          <cell r="A35">
            <v>95</v>
          </cell>
          <cell r="B35" t="str">
            <v>5C95</v>
          </cell>
          <cell r="C35" t="str">
            <v>G70441</v>
          </cell>
          <cell r="D35" t="str">
            <v>503-0095</v>
          </cell>
          <cell r="E35" t="str">
            <v>2012</v>
          </cell>
          <cell r="F35" t="str">
            <v>Ford</v>
          </cell>
          <cell r="G35" t="str">
            <v>Econoline Wagon</v>
          </cell>
          <cell r="H35">
            <v>2058.2800000000002</v>
          </cell>
          <cell r="I35">
            <v>61.17</v>
          </cell>
          <cell r="J35">
            <v>526.48</v>
          </cell>
          <cell r="K35">
            <v>15417.66</v>
          </cell>
          <cell r="L35">
            <v>46623</v>
          </cell>
          <cell r="M35">
            <v>18154.54</v>
          </cell>
          <cell r="N35">
            <v>18057.830000000002</v>
          </cell>
          <cell r="O35">
            <v>515.93799999999999</v>
          </cell>
          <cell r="P35">
            <v>0.38700000000000001</v>
          </cell>
          <cell r="Q35">
            <v>96.71</v>
          </cell>
          <cell r="R35">
            <v>2.7629999999999999</v>
          </cell>
          <cell r="S35">
            <v>518.70100000000002</v>
          </cell>
          <cell r="T35">
            <v>0.38900000000000001</v>
          </cell>
          <cell r="U35">
            <v>440.505</v>
          </cell>
          <cell r="V35">
            <v>58.808</v>
          </cell>
          <cell r="W35">
            <v>1.748</v>
          </cell>
          <cell r="X35">
            <v>15.042</v>
          </cell>
          <cell r="Y35">
            <v>0.33100000000000002</v>
          </cell>
          <cell r="Z35">
            <v>4.3999999999999997E-2</v>
          </cell>
          <cell r="AA35">
            <v>1E-3</v>
          </cell>
          <cell r="AB35">
            <v>1.0999999999999999E-2</v>
          </cell>
        </row>
        <row r="36">
          <cell r="A36">
            <v>98</v>
          </cell>
          <cell r="B36" t="str">
            <v>5C95</v>
          </cell>
          <cell r="C36" t="str">
            <v>T00490</v>
          </cell>
          <cell r="D36" t="str">
            <v>503-0098</v>
          </cell>
          <cell r="E36" t="str">
            <v>2003</v>
          </cell>
          <cell r="F36" t="str">
            <v>Ford</v>
          </cell>
          <cell r="G36" t="str">
            <v>Windstar</v>
          </cell>
          <cell r="H36">
            <v>14092.5</v>
          </cell>
          <cell r="I36">
            <v>813.05</v>
          </cell>
          <cell r="J36">
            <v>704</v>
          </cell>
          <cell r="K36">
            <v>13182.05</v>
          </cell>
          <cell r="L36">
            <v>102857</v>
          </cell>
          <cell r="M36">
            <v>28811.94</v>
          </cell>
          <cell r="N36">
            <v>28791.599999999999</v>
          </cell>
          <cell r="O36">
            <v>191.94399999999999</v>
          </cell>
          <cell r="P36">
            <v>0.28000000000000003</v>
          </cell>
          <cell r="Q36">
            <v>20.34</v>
          </cell>
          <cell r="R36">
            <v>0.13600000000000001</v>
          </cell>
          <cell r="S36">
            <v>192.08</v>
          </cell>
          <cell r="T36">
            <v>0.28000000000000003</v>
          </cell>
          <cell r="U36">
            <v>87.88</v>
          </cell>
          <cell r="V36">
            <v>93.95</v>
          </cell>
          <cell r="W36">
            <v>5.42</v>
          </cell>
          <cell r="X36">
            <v>4.6929999999999996</v>
          </cell>
          <cell r="Y36">
            <v>0.128</v>
          </cell>
          <cell r="Z36">
            <v>0.13700000000000001</v>
          </cell>
          <cell r="AA36">
            <v>8.0000000000000002E-3</v>
          </cell>
          <cell r="AB36">
            <v>7.0000000000000001E-3</v>
          </cell>
        </row>
        <row r="37">
          <cell r="A37">
            <v>271</v>
          </cell>
          <cell r="B37" t="str">
            <v>5C95</v>
          </cell>
          <cell r="C37" t="str">
            <v>G0271</v>
          </cell>
          <cell r="D37" t="str">
            <v>503-0271</v>
          </cell>
          <cell r="E37" t="str">
            <v>2003</v>
          </cell>
          <cell r="F37" t="str">
            <v>Gem</v>
          </cell>
          <cell r="H37">
            <v>4.95</v>
          </cell>
          <cell r="I37">
            <v>48.39</v>
          </cell>
          <cell r="J37">
            <v>117.76</v>
          </cell>
          <cell r="L37">
            <v>7365</v>
          </cell>
          <cell r="M37">
            <v>209.75</v>
          </cell>
          <cell r="N37">
            <v>171.1</v>
          </cell>
          <cell r="O37">
            <v>4.8890000000000002</v>
          </cell>
          <cell r="P37">
            <v>2.3E-2</v>
          </cell>
          <cell r="Q37">
            <v>38.65</v>
          </cell>
          <cell r="R37">
            <v>1.1040000000000001</v>
          </cell>
          <cell r="S37">
            <v>5.9930000000000003</v>
          </cell>
          <cell r="T37">
            <v>2.8000000000000001E-2</v>
          </cell>
          <cell r="V37">
            <v>0.14099999999999999</v>
          </cell>
          <cell r="W37">
            <v>1.383</v>
          </cell>
          <cell r="X37">
            <v>3.3650000000000002</v>
          </cell>
          <cell r="Z37">
            <v>1E-3</v>
          </cell>
          <cell r="AA37">
            <v>7.0000000000000001E-3</v>
          </cell>
          <cell r="AB37">
            <v>1.6E-2</v>
          </cell>
        </row>
        <row r="38">
          <cell r="A38">
            <v>281</v>
          </cell>
          <cell r="B38" t="str">
            <v>5C95</v>
          </cell>
          <cell r="C38" t="str">
            <v>G0281</v>
          </cell>
          <cell r="D38" t="str">
            <v>503-0281</v>
          </cell>
          <cell r="E38" t="str">
            <v>2003</v>
          </cell>
          <cell r="F38" t="str">
            <v>Gem Car</v>
          </cell>
          <cell r="H38">
            <v>241.95</v>
          </cell>
          <cell r="J38">
            <v>70.98</v>
          </cell>
          <cell r="L38">
            <v>7654</v>
          </cell>
          <cell r="M38">
            <v>327.38</v>
          </cell>
          <cell r="N38">
            <v>312.93</v>
          </cell>
          <cell r="O38">
            <v>8.9410000000000007</v>
          </cell>
          <cell r="P38">
            <v>4.1000000000000002E-2</v>
          </cell>
          <cell r="Q38">
            <v>14.45</v>
          </cell>
          <cell r="R38">
            <v>0.41299999999999998</v>
          </cell>
          <cell r="S38">
            <v>9.3539999999999992</v>
          </cell>
          <cell r="T38">
            <v>4.2999999999999997E-2</v>
          </cell>
          <cell r="V38">
            <v>6.9130000000000003</v>
          </cell>
          <cell r="X38">
            <v>2.028</v>
          </cell>
          <cell r="Z38">
            <v>3.2000000000000001E-2</v>
          </cell>
          <cell r="AB38">
            <v>8.9999999999999993E-3</v>
          </cell>
        </row>
        <row r="39">
          <cell r="A39">
            <v>295</v>
          </cell>
          <cell r="B39" t="str">
            <v>5C95</v>
          </cell>
          <cell r="C39" t="str">
            <v>T00491</v>
          </cell>
          <cell r="D39" t="str">
            <v>503-0295</v>
          </cell>
          <cell r="E39" t="str">
            <v>2004</v>
          </cell>
          <cell r="F39" t="str">
            <v>Ford</v>
          </cell>
          <cell r="G39" t="str">
            <v>Ranger</v>
          </cell>
          <cell r="H39">
            <v>1847.72</v>
          </cell>
          <cell r="I39">
            <v>41.78</v>
          </cell>
          <cell r="J39">
            <v>15</v>
          </cell>
          <cell r="K39">
            <v>6304.21</v>
          </cell>
          <cell r="L39">
            <v>54090</v>
          </cell>
          <cell r="M39">
            <v>8229.0499999999993</v>
          </cell>
          <cell r="N39">
            <v>8208.7099999999991</v>
          </cell>
          <cell r="O39">
            <v>63.143999999999998</v>
          </cell>
          <cell r="P39">
            <v>0.152</v>
          </cell>
          <cell r="Q39">
            <v>20.34</v>
          </cell>
          <cell r="R39">
            <v>0.156</v>
          </cell>
          <cell r="S39">
            <v>63.3</v>
          </cell>
          <cell r="T39">
            <v>0.152</v>
          </cell>
          <cell r="U39">
            <v>48.494</v>
          </cell>
          <cell r="V39">
            <v>14.212999999999999</v>
          </cell>
          <cell r="W39">
            <v>0.32100000000000001</v>
          </cell>
          <cell r="X39">
            <v>0.115</v>
          </cell>
          <cell r="Y39">
            <v>0.11700000000000001</v>
          </cell>
          <cell r="Z39">
            <v>3.4000000000000002E-2</v>
          </cell>
          <cell r="AA39">
            <v>1E-3</v>
          </cell>
          <cell r="AB39">
            <v>0</v>
          </cell>
        </row>
        <row r="40">
          <cell r="A40">
            <v>351</v>
          </cell>
          <cell r="B40" t="str">
            <v>5C95</v>
          </cell>
          <cell r="C40" t="str">
            <v>T00520</v>
          </cell>
          <cell r="D40" t="str">
            <v>503-0351</v>
          </cell>
          <cell r="E40" t="str">
            <v>2005</v>
          </cell>
          <cell r="F40" t="str">
            <v>Ford</v>
          </cell>
          <cell r="G40" t="str">
            <v>Ranger</v>
          </cell>
          <cell r="H40">
            <v>5145.7700000000004</v>
          </cell>
          <cell r="I40">
            <v>69.459999999999994</v>
          </cell>
          <cell r="J40">
            <v>332.07</v>
          </cell>
          <cell r="K40">
            <v>8766</v>
          </cell>
          <cell r="L40">
            <v>75109</v>
          </cell>
          <cell r="M40">
            <v>15058</v>
          </cell>
          <cell r="N40">
            <v>15038.8</v>
          </cell>
          <cell r="O40">
            <v>127.447</v>
          </cell>
          <cell r="P40">
            <v>0.2</v>
          </cell>
          <cell r="Q40">
            <v>19.2</v>
          </cell>
          <cell r="R40">
            <v>0.16300000000000001</v>
          </cell>
          <cell r="S40">
            <v>127.61</v>
          </cell>
          <cell r="T40">
            <v>0.2</v>
          </cell>
          <cell r="U40">
            <v>74.287999999999997</v>
          </cell>
          <cell r="V40">
            <v>43.607999999999997</v>
          </cell>
          <cell r="W40">
            <v>0.58899999999999997</v>
          </cell>
          <cell r="X40">
            <v>2.8140000000000001</v>
          </cell>
          <cell r="Y40">
            <v>0.11700000000000001</v>
          </cell>
          <cell r="Z40">
            <v>6.9000000000000006E-2</v>
          </cell>
          <cell r="AA40">
            <v>1E-3</v>
          </cell>
          <cell r="AB40">
            <v>4.0000000000000001E-3</v>
          </cell>
        </row>
        <row r="41">
          <cell r="A41">
            <v>357</v>
          </cell>
          <cell r="B41" t="str">
            <v>5C95</v>
          </cell>
          <cell r="C41" t="str">
            <v>T00510</v>
          </cell>
          <cell r="D41" t="str">
            <v>503-0357</v>
          </cell>
          <cell r="E41" t="str">
            <v>2005</v>
          </cell>
          <cell r="F41" t="str">
            <v>Ford</v>
          </cell>
          <cell r="G41" t="str">
            <v>Ranger</v>
          </cell>
          <cell r="H41">
            <v>6588.93</v>
          </cell>
          <cell r="I41">
            <v>170.58</v>
          </cell>
          <cell r="J41">
            <v>292.97000000000003</v>
          </cell>
          <cell r="K41">
            <v>11401.9</v>
          </cell>
          <cell r="L41">
            <v>95849</v>
          </cell>
          <cell r="M41">
            <v>18473.580000000002</v>
          </cell>
          <cell r="N41">
            <v>18454.38</v>
          </cell>
          <cell r="O41">
            <v>156.393</v>
          </cell>
          <cell r="P41">
            <v>0.193</v>
          </cell>
          <cell r="Q41">
            <v>19.2</v>
          </cell>
          <cell r="R41">
            <v>0.16300000000000001</v>
          </cell>
          <cell r="S41">
            <v>156.55600000000001</v>
          </cell>
          <cell r="T41">
            <v>0.193</v>
          </cell>
          <cell r="U41">
            <v>96.626000000000005</v>
          </cell>
          <cell r="V41">
            <v>55.838000000000001</v>
          </cell>
          <cell r="W41">
            <v>1.446</v>
          </cell>
          <cell r="X41">
            <v>2.4830000000000001</v>
          </cell>
          <cell r="Y41">
            <v>0.11899999999999999</v>
          </cell>
          <cell r="Z41">
            <v>6.9000000000000006E-2</v>
          </cell>
          <cell r="AA41">
            <v>2E-3</v>
          </cell>
          <cell r="AB41">
            <v>3.0000000000000001E-3</v>
          </cell>
        </row>
        <row r="42">
          <cell r="A42">
            <v>468</v>
          </cell>
          <cell r="B42" t="str">
            <v>5C95</v>
          </cell>
          <cell r="C42" t="str">
            <v>T00294</v>
          </cell>
          <cell r="D42" t="str">
            <v>503-0468</v>
          </cell>
          <cell r="E42" t="str">
            <v>2006</v>
          </cell>
          <cell r="F42" t="str">
            <v>Chevrolet</v>
          </cell>
          <cell r="G42" t="str">
            <v>Uplander</v>
          </cell>
          <cell r="H42">
            <v>5084.7299999999996</v>
          </cell>
          <cell r="I42">
            <v>176.83</v>
          </cell>
          <cell r="J42">
            <v>870.85</v>
          </cell>
          <cell r="K42">
            <v>8534.7999999999993</v>
          </cell>
          <cell r="L42">
            <v>42589</v>
          </cell>
          <cell r="M42">
            <v>14686.41</v>
          </cell>
          <cell r="N42">
            <v>14667.21</v>
          </cell>
          <cell r="O42">
            <v>142.4</v>
          </cell>
          <cell r="P42">
            <v>0.34399999999999997</v>
          </cell>
          <cell r="Q42">
            <v>19.2</v>
          </cell>
          <cell r="R42">
            <v>0.186</v>
          </cell>
          <cell r="S42">
            <v>142.58699999999999</v>
          </cell>
          <cell r="T42">
            <v>0.34499999999999997</v>
          </cell>
          <cell r="U42">
            <v>82.861999999999995</v>
          </cell>
          <cell r="V42">
            <v>49.366</v>
          </cell>
          <cell r="W42">
            <v>1.7170000000000001</v>
          </cell>
          <cell r="X42">
            <v>8.4550000000000001</v>
          </cell>
          <cell r="Y42">
            <v>0.2</v>
          </cell>
          <cell r="Z42">
            <v>0.11899999999999999</v>
          </cell>
          <cell r="AA42">
            <v>4.0000000000000001E-3</v>
          </cell>
          <cell r="AB42">
            <v>0.02</v>
          </cell>
        </row>
        <row r="43">
          <cell r="A43">
            <v>481</v>
          </cell>
          <cell r="B43" t="str">
            <v>5C95</v>
          </cell>
          <cell r="C43" t="str">
            <v>T00413</v>
          </cell>
          <cell r="D43" t="str">
            <v>503-0481</v>
          </cell>
          <cell r="E43" t="str">
            <v>2007</v>
          </cell>
          <cell r="F43" t="str">
            <v>Chevrolet</v>
          </cell>
          <cell r="G43" t="str">
            <v>Uplander</v>
          </cell>
          <cell r="H43">
            <v>7181.47</v>
          </cell>
          <cell r="I43">
            <v>153.30000000000001</v>
          </cell>
          <cell r="J43">
            <v>15</v>
          </cell>
          <cell r="K43">
            <v>9805.4500000000007</v>
          </cell>
          <cell r="L43">
            <v>45780</v>
          </cell>
          <cell r="M43">
            <v>17174.419999999998</v>
          </cell>
          <cell r="N43">
            <v>17155.22</v>
          </cell>
          <cell r="O43">
            <v>173.285</v>
          </cell>
          <cell r="P43">
            <v>0.375</v>
          </cell>
          <cell r="Q43">
            <v>19.2</v>
          </cell>
          <cell r="R43">
            <v>0.19400000000000001</v>
          </cell>
          <cell r="S43">
            <v>173.47900000000001</v>
          </cell>
          <cell r="T43">
            <v>0.375</v>
          </cell>
          <cell r="U43">
            <v>99.045000000000002</v>
          </cell>
          <cell r="V43">
            <v>72.540000000000006</v>
          </cell>
          <cell r="W43">
            <v>1.548</v>
          </cell>
          <cell r="X43">
            <v>0.152</v>
          </cell>
          <cell r="Y43">
            <v>0.214</v>
          </cell>
          <cell r="Z43">
            <v>0.157</v>
          </cell>
          <cell r="AA43">
            <v>3.0000000000000001E-3</v>
          </cell>
          <cell r="AB43">
            <v>0</v>
          </cell>
        </row>
        <row r="44">
          <cell r="A44">
            <v>650</v>
          </cell>
          <cell r="B44" t="str">
            <v>5C95</v>
          </cell>
          <cell r="C44" t="str">
            <v>G05692</v>
          </cell>
          <cell r="D44" t="str">
            <v>503-0650</v>
          </cell>
          <cell r="E44" t="str">
            <v>2013</v>
          </cell>
          <cell r="F44" t="str">
            <v>Ford</v>
          </cell>
          <cell r="G44" t="str">
            <v>Econoline Wagon</v>
          </cell>
          <cell r="H44">
            <v>581.99</v>
          </cell>
          <cell r="I44">
            <v>72.48</v>
          </cell>
          <cell r="J44">
            <v>668.21</v>
          </cell>
          <cell r="K44">
            <v>12896.32</v>
          </cell>
          <cell r="L44">
            <v>31908</v>
          </cell>
          <cell r="M44">
            <v>14229.95</v>
          </cell>
          <cell r="N44">
            <v>14219</v>
          </cell>
          <cell r="O44">
            <v>677.09500000000003</v>
          </cell>
          <cell r="P44">
            <v>0.44600000000000001</v>
          </cell>
          <cell r="Q44">
            <v>10.95</v>
          </cell>
          <cell r="R44">
            <v>0.52100000000000002</v>
          </cell>
          <cell r="S44">
            <v>677.61699999999996</v>
          </cell>
          <cell r="T44">
            <v>0.44600000000000001</v>
          </cell>
          <cell r="U44">
            <v>614.11</v>
          </cell>
          <cell r="V44">
            <v>27.713999999999999</v>
          </cell>
          <cell r="W44">
            <v>3.4510000000000001</v>
          </cell>
          <cell r="X44">
            <v>31.82</v>
          </cell>
          <cell r="Y44">
            <v>0.40400000000000003</v>
          </cell>
          <cell r="Z44">
            <v>1.7999999999999999E-2</v>
          </cell>
          <cell r="AA44">
            <v>2E-3</v>
          </cell>
          <cell r="AB44">
            <v>2.1000000000000001E-2</v>
          </cell>
        </row>
        <row r="45">
          <cell r="A45">
            <v>692</v>
          </cell>
          <cell r="B45" t="str">
            <v>5C95</v>
          </cell>
          <cell r="C45" t="str">
            <v>G38133</v>
          </cell>
          <cell r="D45" t="str">
            <v>503-0692</v>
          </cell>
          <cell r="E45" t="str">
            <v>2005</v>
          </cell>
          <cell r="F45" t="str">
            <v>Gem</v>
          </cell>
          <cell r="G45" t="str">
            <v>825</v>
          </cell>
          <cell r="H45">
            <v>1961.27</v>
          </cell>
          <cell r="I45">
            <v>0</v>
          </cell>
          <cell r="L45">
            <v>47</v>
          </cell>
          <cell r="M45">
            <v>1975.47</v>
          </cell>
          <cell r="N45">
            <v>1961.27</v>
          </cell>
          <cell r="O45">
            <v>57.683999999999997</v>
          </cell>
          <cell r="P45">
            <v>41.728999999999999</v>
          </cell>
          <cell r="Q45">
            <v>14.2</v>
          </cell>
          <cell r="R45">
            <v>0.41799999999999998</v>
          </cell>
          <cell r="S45">
            <v>58.101999999999997</v>
          </cell>
          <cell r="T45">
            <v>42.030999999999999</v>
          </cell>
          <cell r="V45">
            <v>57.683999999999997</v>
          </cell>
          <cell r="W45">
            <v>0</v>
          </cell>
          <cell r="Z45">
            <v>41.728999999999999</v>
          </cell>
          <cell r="AA45">
            <v>0</v>
          </cell>
        </row>
        <row r="46">
          <cell r="A46">
            <v>821</v>
          </cell>
          <cell r="B46" t="str">
            <v>5C95</v>
          </cell>
          <cell r="C46" t="str">
            <v>G40401</v>
          </cell>
          <cell r="D46" t="str">
            <v>503-0821</v>
          </cell>
          <cell r="E46" t="str">
            <v>2011</v>
          </cell>
          <cell r="F46" t="str">
            <v>Ford</v>
          </cell>
          <cell r="G46" t="str">
            <v>Econoline Wagon</v>
          </cell>
          <cell r="H46">
            <v>6792.83</v>
          </cell>
          <cell r="I46">
            <v>260.52999999999997</v>
          </cell>
          <cell r="J46">
            <v>1624.94</v>
          </cell>
          <cell r="K46">
            <v>22275.66</v>
          </cell>
          <cell r="L46">
            <v>68954</v>
          </cell>
          <cell r="M46">
            <v>31259.439999999999</v>
          </cell>
          <cell r="N46">
            <v>31241.74</v>
          </cell>
          <cell r="O46">
            <v>624.83500000000004</v>
          </cell>
          <cell r="P46">
            <v>0.45300000000000001</v>
          </cell>
          <cell r="Q46">
            <v>17.7</v>
          </cell>
          <cell r="R46">
            <v>0.35399999999999998</v>
          </cell>
          <cell r="S46">
            <v>625.18899999999996</v>
          </cell>
          <cell r="T46">
            <v>0.45300000000000001</v>
          </cell>
          <cell r="U46">
            <v>445.51299999999998</v>
          </cell>
          <cell r="V46">
            <v>135.857</v>
          </cell>
          <cell r="W46">
            <v>5.2110000000000003</v>
          </cell>
          <cell r="X46">
            <v>32.499000000000002</v>
          </cell>
          <cell r="Y46">
            <v>0.32300000000000001</v>
          </cell>
          <cell r="Z46">
            <v>9.9000000000000005E-2</v>
          </cell>
          <cell r="AA46">
            <v>4.0000000000000001E-3</v>
          </cell>
          <cell r="AB46">
            <v>2.4E-2</v>
          </cell>
        </row>
        <row r="47">
          <cell r="A47">
            <v>822</v>
          </cell>
          <cell r="B47" t="str">
            <v>5C95</v>
          </cell>
          <cell r="C47" t="str">
            <v>G40399</v>
          </cell>
          <cell r="D47" t="str">
            <v>503-0822</v>
          </cell>
          <cell r="E47" t="str">
            <v>2011</v>
          </cell>
          <cell r="F47" t="str">
            <v>Ford</v>
          </cell>
          <cell r="G47" t="str">
            <v>Econoline Wagon</v>
          </cell>
          <cell r="H47">
            <v>4417.9399999999996</v>
          </cell>
          <cell r="I47">
            <v>150.97</v>
          </cell>
          <cell r="J47">
            <v>808.43</v>
          </cell>
          <cell r="K47">
            <v>22204.03</v>
          </cell>
          <cell r="L47">
            <v>78276</v>
          </cell>
          <cell r="M47">
            <v>27599.07</v>
          </cell>
          <cell r="N47">
            <v>27581.37</v>
          </cell>
          <cell r="O47">
            <v>540.81100000000004</v>
          </cell>
          <cell r="P47">
            <v>0.35199999999999998</v>
          </cell>
          <cell r="Q47">
            <v>17.7</v>
          </cell>
          <cell r="R47">
            <v>0.34699999999999998</v>
          </cell>
          <cell r="S47">
            <v>541.15800000000002</v>
          </cell>
          <cell r="T47">
            <v>0.35299999999999998</v>
          </cell>
          <cell r="U47">
            <v>435.37299999999999</v>
          </cell>
          <cell r="V47">
            <v>86.626000000000005</v>
          </cell>
          <cell r="W47">
            <v>2.96</v>
          </cell>
          <cell r="X47">
            <v>15.852</v>
          </cell>
          <cell r="Y47">
            <v>0.28399999999999997</v>
          </cell>
          <cell r="Z47">
            <v>5.6000000000000001E-2</v>
          </cell>
          <cell r="AA47">
            <v>2E-3</v>
          </cell>
          <cell r="AB47">
            <v>0.01</v>
          </cell>
        </row>
        <row r="48">
          <cell r="A48">
            <v>823</v>
          </cell>
          <cell r="B48" t="str">
            <v>5C95</v>
          </cell>
          <cell r="C48" t="str">
            <v>G20649</v>
          </cell>
          <cell r="D48" t="str">
            <v>503-0823</v>
          </cell>
          <cell r="E48" t="str">
            <v>2011</v>
          </cell>
          <cell r="F48" t="str">
            <v>Ford</v>
          </cell>
          <cell r="G48" t="str">
            <v>Ranger</v>
          </cell>
          <cell r="H48">
            <v>1205.57</v>
          </cell>
          <cell r="I48">
            <v>71.540000000000006</v>
          </cell>
          <cell r="J48">
            <v>183.85</v>
          </cell>
          <cell r="K48">
            <v>7174.89</v>
          </cell>
          <cell r="L48">
            <v>28434</v>
          </cell>
          <cell r="M48">
            <v>8655.19</v>
          </cell>
          <cell r="N48">
            <v>8635.85</v>
          </cell>
          <cell r="O48">
            <v>169.33</v>
          </cell>
          <cell r="P48">
            <v>0.30399999999999999</v>
          </cell>
          <cell r="Q48">
            <v>19.34</v>
          </cell>
          <cell r="R48">
            <v>0.379</v>
          </cell>
          <cell r="S48">
            <v>169.71</v>
          </cell>
          <cell r="T48">
            <v>0.30399999999999999</v>
          </cell>
          <cell r="U48">
            <v>140.684</v>
          </cell>
          <cell r="V48">
            <v>23.638999999999999</v>
          </cell>
          <cell r="W48">
            <v>1.403</v>
          </cell>
          <cell r="X48">
            <v>3.605</v>
          </cell>
          <cell r="Y48">
            <v>0.252</v>
          </cell>
          <cell r="Z48">
            <v>4.2000000000000003E-2</v>
          </cell>
          <cell r="AA48">
            <v>3.0000000000000001E-3</v>
          </cell>
          <cell r="AB48">
            <v>6.0000000000000001E-3</v>
          </cell>
        </row>
        <row r="49">
          <cell r="A49">
            <v>824</v>
          </cell>
          <cell r="B49" t="str">
            <v>5C95</v>
          </cell>
          <cell r="C49" t="str">
            <v>G40400</v>
          </cell>
          <cell r="D49" t="str">
            <v>503-0824</v>
          </cell>
          <cell r="E49" t="str">
            <v>2011</v>
          </cell>
          <cell r="F49" t="str">
            <v>Ford</v>
          </cell>
          <cell r="G49" t="str">
            <v>Econoline Wagon</v>
          </cell>
          <cell r="H49">
            <v>4662.7</v>
          </cell>
          <cell r="I49">
            <v>320.2</v>
          </cell>
          <cell r="J49">
            <v>1036.3399999999999</v>
          </cell>
          <cell r="K49">
            <v>20076.12</v>
          </cell>
          <cell r="L49">
            <v>72333</v>
          </cell>
          <cell r="M49">
            <v>26132.46</v>
          </cell>
          <cell r="N49">
            <v>26114.76</v>
          </cell>
          <cell r="O49">
            <v>522.29499999999996</v>
          </cell>
          <cell r="P49">
            <v>0.36099999999999999</v>
          </cell>
          <cell r="Q49">
            <v>17.7</v>
          </cell>
          <cell r="R49">
            <v>0.35399999999999998</v>
          </cell>
          <cell r="S49">
            <v>522.649</v>
          </cell>
          <cell r="T49">
            <v>0.36099999999999999</v>
          </cell>
          <cell r="U49">
            <v>401.52199999999999</v>
          </cell>
          <cell r="V49">
            <v>93.254000000000005</v>
          </cell>
          <cell r="W49">
            <v>6.4039999999999999</v>
          </cell>
          <cell r="X49">
            <v>20.727</v>
          </cell>
          <cell r="Y49">
            <v>0.27800000000000002</v>
          </cell>
          <cell r="Z49">
            <v>6.4000000000000001E-2</v>
          </cell>
          <cell r="AA49">
            <v>4.0000000000000001E-3</v>
          </cell>
          <cell r="AB49">
            <v>1.4E-2</v>
          </cell>
        </row>
        <row r="50">
          <cell r="A50">
            <v>832</v>
          </cell>
          <cell r="B50" t="str">
            <v>5C95</v>
          </cell>
          <cell r="C50" t="str">
            <v>G20650</v>
          </cell>
          <cell r="D50" t="str">
            <v>503-0832</v>
          </cell>
          <cell r="E50" t="str">
            <v>2011</v>
          </cell>
          <cell r="F50" t="str">
            <v>Ford</v>
          </cell>
          <cell r="G50" t="str">
            <v>Ranger</v>
          </cell>
          <cell r="H50">
            <v>833.83</v>
          </cell>
          <cell r="I50">
            <v>22.38</v>
          </cell>
          <cell r="J50">
            <v>234.57</v>
          </cell>
          <cell r="K50">
            <v>3127.08</v>
          </cell>
          <cell r="L50">
            <v>15842</v>
          </cell>
          <cell r="M50">
            <v>4236.0600000000004</v>
          </cell>
          <cell r="N50">
            <v>4217.8599999999997</v>
          </cell>
          <cell r="O50">
            <v>82.703000000000003</v>
          </cell>
          <cell r="P50">
            <v>0.26600000000000001</v>
          </cell>
          <cell r="Q50">
            <v>18.2</v>
          </cell>
          <cell r="R50">
            <v>0.35699999999999998</v>
          </cell>
          <cell r="S50">
            <v>83.06</v>
          </cell>
          <cell r="T50">
            <v>0.26700000000000002</v>
          </cell>
          <cell r="U50">
            <v>61.314999999999998</v>
          </cell>
          <cell r="V50">
            <v>16.350000000000001</v>
          </cell>
          <cell r="W50">
            <v>0.439</v>
          </cell>
          <cell r="X50">
            <v>4.5990000000000002</v>
          </cell>
          <cell r="Y50">
            <v>0.19700000000000001</v>
          </cell>
          <cell r="Z50">
            <v>5.2999999999999999E-2</v>
          </cell>
          <cell r="AA50">
            <v>1E-3</v>
          </cell>
          <cell r="AB50">
            <v>1.4999999999999999E-2</v>
          </cell>
        </row>
        <row r="51">
          <cell r="A51">
            <v>908</v>
          </cell>
          <cell r="B51" t="str">
            <v>5C95</v>
          </cell>
          <cell r="C51" t="str">
            <v>G11000</v>
          </cell>
          <cell r="D51" t="str">
            <v>503-0908</v>
          </cell>
          <cell r="E51" t="str">
            <v>2014</v>
          </cell>
          <cell r="F51" t="str">
            <v>Ford</v>
          </cell>
          <cell r="G51" t="str">
            <v>F150</v>
          </cell>
          <cell r="K51">
            <v>1492.11</v>
          </cell>
          <cell r="L51">
            <v>4052</v>
          </cell>
          <cell r="M51">
            <v>1500.81</v>
          </cell>
          <cell r="N51">
            <v>1492.11</v>
          </cell>
          <cell r="O51">
            <v>124.343</v>
          </cell>
          <cell r="P51">
            <v>0.36799999999999999</v>
          </cell>
          <cell r="Q51">
            <v>8.6999999999999993</v>
          </cell>
          <cell r="R51">
            <v>0.72499999999999998</v>
          </cell>
          <cell r="S51">
            <v>125.068</v>
          </cell>
          <cell r="T51">
            <v>0.37</v>
          </cell>
          <cell r="U51">
            <v>124.343</v>
          </cell>
          <cell r="Y51">
            <v>0.36799999999999999</v>
          </cell>
        </row>
        <row r="52">
          <cell r="A52">
            <v>909</v>
          </cell>
          <cell r="B52" t="str">
            <v>5C95</v>
          </cell>
          <cell r="C52" t="str">
            <v>G10999</v>
          </cell>
          <cell r="D52" t="str">
            <v>503-0909</v>
          </cell>
          <cell r="E52" t="str">
            <v>2014</v>
          </cell>
          <cell r="F52" t="str">
            <v>Ford</v>
          </cell>
          <cell r="G52" t="str">
            <v>F150</v>
          </cell>
          <cell r="H52">
            <v>26.37</v>
          </cell>
          <cell r="I52">
            <v>52.58</v>
          </cell>
          <cell r="K52">
            <v>2357.88</v>
          </cell>
          <cell r="L52">
            <v>5841</v>
          </cell>
          <cell r="M52">
            <v>2445.5300000000002</v>
          </cell>
          <cell r="N52">
            <v>2436.83</v>
          </cell>
          <cell r="O52">
            <v>203.06899999999999</v>
          </cell>
          <cell r="P52">
            <v>0.41699999999999998</v>
          </cell>
          <cell r="Q52">
            <v>8.6999999999999993</v>
          </cell>
          <cell r="R52">
            <v>0.72499999999999998</v>
          </cell>
          <cell r="S52">
            <v>203.79400000000001</v>
          </cell>
          <cell r="T52">
            <v>0.41899999999999998</v>
          </cell>
          <cell r="U52">
            <v>196.49</v>
          </cell>
          <cell r="V52">
            <v>2.198</v>
          </cell>
          <cell r="W52">
            <v>4.3819999999999997</v>
          </cell>
          <cell r="Y52">
            <v>0.40400000000000003</v>
          </cell>
          <cell r="Z52">
            <v>5.0000000000000001E-3</v>
          </cell>
          <cell r="AA52">
            <v>8.9999999999999993E-3</v>
          </cell>
        </row>
        <row r="53">
          <cell r="A53">
            <v>954</v>
          </cell>
          <cell r="B53" t="str">
            <v>5C95</v>
          </cell>
          <cell r="C53" t="str">
            <v>G39970</v>
          </cell>
          <cell r="D53" t="str">
            <v>503-0954</v>
          </cell>
          <cell r="E53" t="str">
            <v>2014</v>
          </cell>
          <cell r="F53" t="str">
            <v>Ford</v>
          </cell>
          <cell r="G53" t="str">
            <v>F150</v>
          </cell>
          <cell r="K53">
            <v>600.54999999999995</v>
          </cell>
          <cell r="L53">
            <v>1326</v>
          </cell>
          <cell r="M53">
            <v>604.65</v>
          </cell>
          <cell r="N53">
            <v>600.54999999999995</v>
          </cell>
          <cell r="O53">
            <v>120.11</v>
          </cell>
          <cell r="P53">
            <v>0.45300000000000001</v>
          </cell>
          <cell r="Q53">
            <v>4.0999999999999996</v>
          </cell>
          <cell r="R53">
            <v>0.82</v>
          </cell>
          <cell r="S53">
            <v>120.93</v>
          </cell>
          <cell r="T53">
            <v>0.45600000000000002</v>
          </cell>
          <cell r="U53">
            <v>120.11</v>
          </cell>
          <cell r="Y53">
            <v>0.45300000000000001</v>
          </cell>
        </row>
        <row r="54">
          <cell r="A54">
            <v>955</v>
          </cell>
          <cell r="B54" t="str">
            <v>5C95</v>
          </cell>
          <cell r="C54" t="str">
            <v>G73907</v>
          </cell>
          <cell r="D54" t="str">
            <v>503-0955</v>
          </cell>
          <cell r="E54" t="str">
            <v>2014</v>
          </cell>
          <cell r="F54" t="str">
            <v>Ford</v>
          </cell>
          <cell r="G54" t="str">
            <v>F150</v>
          </cell>
          <cell r="K54">
            <v>572.32000000000005</v>
          </cell>
          <cell r="L54">
            <v>1484</v>
          </cell>
          <cell r="M54">
            <v>576.41999999999996</v>
          </cell>
          <cell r="N54">
            <v>572.32000000000005</v>
          </cell>
          <cell r="O54">
            <v>114.464</v>
          </cell>
          <cell r="P54">
            <v>0.38600000000000001</v>
          </cell>
          <cell r="Q54">
            <v>4.0999999999999996</v>
          </cell>
          <cell r="R54">
            <v>0.82</v>
          </cell>
          <cell r="S54">
            <v>115.28400000000001</v>
          </cell>
          <cell r="T54">
            <v>0.38800000000000001</v>
          </cell>
          <cell r="U54">
            <v>114.464</v>
          </cell>
          <cell r="Y54">
            <v>0.38600000000000001</v>
          </cell>
        </row>
        <row r="55">
          <cell r="A55">
            <v>963</v>
          </cell>
          <cell r="B55" t="str">
            <v>5C95</v>
          </cell>
          <cell r="C55" t="str">
            <v>G05879</v>
          </cell>
          <cell r="D55" t="str">
            <v>503-0963</v>
          </cell>
          <cell r="E55" t="str">
            <v>2015</v>
          </cell>
          <cell r="F55" t="str">
            <v>Dodge</v>
          </cell>
          <cell r="G55" t="str">
            <v>Grand Caravan</v>
          </cell>
          <cell r="H55">
            <v>54.08</v>
          </cell>
          <cell r="K55">
            <v>292.83999999999997</v>
          </cell>
          <cell r="L55">
            <v>844</v>
          </cell>
          <cell r="M55">
            <v>348.56</v>
          </cell>
          <cell r="N55">
            <v>346.92</v>
          </cell>
          <cell r="O55">
            <v>173.46</v>
          </cell>
          <cell r="P55">
            <v>0.41099999999999998</v>
          </cell>
          <cell r="Q55">
            <v>1.64</v>
          </cell>
          <cell r="R55">
            <v>0.82</v>
          </cell>
          <cell r="S55">
            <v>174.28</v>
          </cell>
          <cell r="T55">
            <v>0.41299999999999998</v>
          </cell>
          <cell r="U55">
            <v>146.41999999999999</v>
          </cell>
          <cell r="V55">
            <v>27.04</v>
          </cell>
          <cell r="Y55">
            <v>0.34699999999999998</v>
          </cell>
          <cell r="Z55">
            <v>6.4000000000000001E-2</v>
          </cell>
        </row>
        <row r="56">
          <cell r="A56">
            <v>966</v>
          </cell>
          <cell r="B56" t="str">
            <v>5C95</v>
          </cell>
          <cell r="C56" t="str">
            <v>G41972</v>
          </cell>
          <cell r="D56" t="str">
            <v>503-0966</v>
          </cell>
          <cell r="E56" t="str">
            <v>2015</v>
          </cell>
          <cell r="F56" t="str">
            <v>Dodge</v>
          </cell>
          <cell r="G56" t="str">
            <v>Grand Caravan</v>
          </cell>
          <cell r="H56">
            <v>0</v>
          </cell>
          <cell r="L56">
            <v>30</v>
          </cell>
          <cell r="M56">
            <v>0</v>
          </cell>
          <cell r="N56">
            <v>0</v>
          </cell>
          <cell r="P56">
            <v>0</v>
          </cell>
          <cell r="T56">
            <v>0</v>
          </cell>
          <cell r="Z56">
            <v>0</v>
          </cell>
        </row>
        <row r="57">
          <cell r="A57">
            <v>6819</v>
          </cell>
          <cell r="B57" t="str">
            <v>5C95</v>
          </cell>
          <cell r="C57" t="str">
            <v>G06819</v>
          </cell>
          <cell r="D57" t="str">
            <v>503-6819</v>
          </cell>
          <cell r="E57" t="str">
            <v>2014</v>
          </cell>
          <cell r="F57" t="str">
            <v>Tennant</v>
          </cell>
          <cell r="G57" t="str">
            <v>S30 Sweepmax Plus</v>
          </cell>
          <cell r="M57">
            <v>1.64</v>
          </cell>
          <cell r="Q57">
            <v>1.64</v>
          </cell>
          <cell r="R57">
            <v>0.82</v>
          </cell>
          <cell r="S57">
            <v>0.82</v>
          </cell>
        </row>
      </sheetData>
      <sheetData sheetId="4">
        <row r="4">
          <cell r="A4" t="str">
            <v>ADA Van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L 2008"/>
      <sheetName val="Spring 2009"/>
      <sheetName val="Staff Count"/>
      <sheetName val="Resignations &amp; Termin 08-09"/>
      <sheetName val="Worksheet Table"/>
    </sheetNames>
    <sheetDataSet>
      <sheetData sheetId="0"/>
      <sheetData sheetId="1"/>
      <sheetData sheetId="2"/>
      <sheetData sheetId="3"/>
      <sheetData sheetId="4">
        <row r="2">
          <cell r="A2" t="str">
            <v>Amber Mulkey</v>
          </cell>
          <cell r="B2" t="str">
            <v>Andy Lawrence</v>
          </cell>
          <cell r="C2" t="str">
            <v>FE North</v>
          </cell>
          <cell r="D2" t="str">
            <v>FE</v>
          </cell>
        </row>
        <row r="3">
          <cell r="B3" t="str">
            <v>Brett Hulst</v>
          </cell>
          <cell r="C3" t="str">
            <v>FE South</v>
          </cell>
          <cell r="D3" t="str">
            <v>Apartment</v>
          </cell>
        </row>
        <row r="4">
          <cell r="B4" t="str">
            <v>Doug Hollis</v>
          </cell>
          <cell r="C4" t="str">
            <v>FE West</v>
          </cell>
          <cell r="D4" t="str">
            <v>Suite</v>
          </cell>
        </row>
        <row r="5">
          <cell r="B5" t="str">
            <v>Michael Lynch</v>
          </cell>
          <cell r="C5" t="str">
            <v>Grad &amp; Fam</v>
          </cell>
          <cell r="D5" t="str">
            <v>Traditional</v>
          </cell>
        </row>
        <row r="6">
          <cell r="B6" t="str">
            <v>Holly Shikano</v>
          </cell>
          <cell r="C6" t="str">
            <v>North Ave</v>
          </cell>
        </row>
        <row r="7">
          <cell r="B7" t="str">
            <v>Kaleitha Johnson</v>
          </cell>
          <cell r="C7" t="str">
            <v>West</v>
          </cell>
        </row>
        <row r="8">
          <cell r="B8" t="str">
            <v>WEST APTS</v>
          </cell>
        </row>
        <row r="9">
          <cell r="B9" t="str">
            <v>Sheree Gibson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_H"/>
    </sheetNames>
    <sheetDataSet>
      <sheetData sheetId="0">
        <row r="2">
          <cell r="A2" t="str">
            <v>Resident Instruction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NPS"/>
      <sheetName val="PS"/>
      <sheetName val="REV"/>
      <sheetName val="NPS(dat)"/>
      <sheetName val="PS(dat)"/>
      <sheetName val="REV(dat)"/>
      <sheetName val="Rept Help"/>
    </sheetNames>
    <sheetDataSet>
      <sheetData sheetId="0">
        <row r="15">
          <cell r="A15" t="str">
            <v>Budget Office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 Links"/>
      <sheetName val="Fee Request"/>
      <sheetName val="Fee Req Ron Recon"/>
      <sheetName val="Rate &amp; Fees"/>
      <sheetName val="FinancialDataSheet"/>
      <sheetName val="pro forma"/>
      <sheetName val="Assumptions"/>
      <sheetName val="ReconciledChgs"/>
      <sheetName val="Fee Charts"/>
      <sheetName val="Occ Chart"/>
      <sheetName val="Chart2"/>
      <sheetName val="RH Occ Data"/>
      <sheetName val="Expense Cht"/>
      <sheetName val="FinancialDataSheetPERUNIT"/>
      <sheetName val="FinancialDataSheetPERSQFT"/>
      <sheetName val="Rate Build"/>
      <sheetName val="Rate Build long range"/>
      <sheetName val="Rent Rev"/>
      <sheetName val="Chart3"/>
      <sheetName val="Chart4"/>
      <sheetName val="Chart5"/>
      <sheetName val="Chart11"/>
      <sheetName val="Chart12"/>
      <sheetName val="Costs 01-10 Data"/>
      <sheetName val="Rent Rev-TAH"/>
      <sheetName val="ConfSvcTotals"/>
      <sheetName val="ConfSvcLeads"/>
      <sheetName val="ConfSvcLost Lead"/>
      <sheetName val="ConfSvcNightly Average"/>
      <sheetName val="Misc Rev"/>
      <sheetName val="PersSvcs"/>
      <sheetName val="Student Assts"/>
      <sheetName val="Student Assts-old"/>
      <sheetName val="SA conf svc"/>
      <sheetName val="SUPP&amp;MATL"/>
      <sheetName val="R&amp;M"/>
      <sheetName val="R&amp;M FY08"/>
      <sheetName val="R&amp;M FY09"/>
      <sheetName val="Telecom"/>
      <sheetName val="Travel"/>
      <sheetName val="Contract Svcs"/>
      <sheetName val="Life Cycle"/>
      <sheetName val="Tech Refresh"/>
      <sheetName val="Aux Admin"/>
      <sheetName val="FY2013 TechRefresh"/>
      <sheetName val="Inst Ovhd"/>
      <sheetName val="Aux Admin Base Alloc"/>
      <sheetName val="BUDG Submission"/>
      <sheetName val="BUDG Narrative"/>
      <sheetName val="BUDGET Detail"/>
      <sheetName val="WORK_STUDENT ASSISTANTS"/>
      <sheetName val="SA Wages"/>
      <sheetName val="TECH SUPPLIES"/>
      <sheetName val="PROJECT LIST (Operating)"/>
      <sheetName val="OFFICE SUPPLIES"/>
      <sheetName val="HOUSING STATS"/>
      <sheetName val="PLANT FUND REQUESTS"/>
      <sheetName val="PLANT_HVAC - Facilities BUDG"/>
      <sheetName val="BuzzCard Admin"/>
      <sheetName val="O&amp;M"/>
      <sheetName val="prof svc detail"/>
      <sheetName val="catering detail"/>
      <sheetName val="regsitr detail"/>
      <sheetName val="Rent Exempt FALL 2009"/>
      <sheetName val="ResNet Exemp"/>
      <sheetName val="Rent_Exempt_200705_200805_20070"/>
      <sheetName val="Utilities"/>
      <sheetName val="Debt"/>
      <sheetName val="Deprec"/>
      <sheetName val="Dep Sch"/>
      <sheetName val="FTEs"/>
      <sheetName val="pro formas compared"/>
      <sheetName val="brk even to std"/>
    </sheetNames>
    <sheetDataSet>
      <sheetData sheetId="0"/>
      <sheetData sheetId="1"/>
      <sheetData sheetId="2"/>
      <sheetData sheetId="3"/>
      <sheetData sheetId="4"/>
      <sheetData sheetId="5"/>
      <sheetData sheetId="6">
        <row r="12">
          <cell r="C12">
            <v>0.02</v>
          </cell>
          <cell r="D12">
            <v>0.03</v>
          </cell>
          <cell r="E12">
            <v>0.03</v>
          </cell>
        </row>
      </sheetData>
      <sheetData sheetId="7"/>
      <sheetData sheetId="8"/>
      <sheetData sheetId="9"/>
      <sheetData sheetId="10" refreshError="1"/>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S 2002 (TE &amp; Taxable)"/>
      <sheetName val="Net DS 2002 (By Project)"/>
    </sheetNames>
    <sheetDataSet>
      <sheetData sheetId="0" refreshError="1">
        <row r="3">
          <cell r="C3" t="str">
            <v>Tax-Exempt Net Debt Service</v>
          </cell>
          <cell r="I3" t="str">
            <v>Taxable Net Debt Service</v>
          </cell>
        </row>
        <row r="4">
          <cell r="B4" t="str">
            <v>Fiscal</v>
          </cell>
          <cell r="C4" t="str">
            <v>Global Learning Center</v>
          </cell>
          <cell r="D4" t="str">
            <v>Management</v>
          </cell>
          <cell r="E4" t="str">
            <v>EDI/RCQG</v>
          </cell>
          <cell r="F4" t="str">
            <v>Parking (75%</v>
          </cell>
          <cell r="G4" t="str">
            <v>Total Tax-Exempt</v>
          </cell>
          <cell r="I4" t="str">
            <v>Global Learning Center</v>
          </cell>
          <cell r="J4" t="str">
            <v>Management Complex</v>
          </cell>
          <cell r="K4" t="str">
            <v>EDI/RCQG</v>
          </cell>
          <cell r="N4" t="str">
            <v xml:space="preserve">Parking (25% of </v>
          </cell>
          <cell r="O4" t="str">
            <v>Total Taxable</v>
          </cell>
          <cell r="Q4" t="str">
            <v>Total Tax-Exempt and Taxable</v>
          </cell>
          <cell r="R4" t="str">
            <v>Hotel and Executive</v>
          </cell>
          <cell r="S4" t="str">
            <v>Total Net</v>
          </cell>
        </row>
        <row r="5">
          <cell r="B5" t="str">
            <v>Year</v>
          </cell>
          <cell r="C5" t="str">
            <v>Complex (ex land)</v>
          </cell>
          <cell r="D5" t="str">
            <v>Complex (ex land)</v>
          </cell>
          <cell r="E5" t="str">
            <v>(ex land)</v>
          </cell>
          <cell r="F5" t="str">
            <v>of draws ex land)</v>
          </cell>
          <cell r="G5" t="str">
            <v>Net Debt Service</v>
          </cell>
          <cell r="I5" t="str">
            <v>Complex Land</v>
          </cell>
          <cell r="J5" t="str">
            <v>Land</v>
          </cell>
          <cell r="K5" t="str">
            <v>Land</v>
          </cell>
          <cell r="L5" t="str">
            <v>Bookstore</v>
          </cell>
          <cell r="M5" t="str">
            <v xml:space="preserve">Retail </v>
          </cell>
          <cell r="N5" t="str">
            <v>draws plus land)</v>
          </cell>
          <cell r="O5" t="str">
            <v>Net Debt Service</v>
          </cell>
          <cell r="Q5" t="str">
            <v>Net Debt Service (ex hotel)</v>
          </cell>
          <cell r="R5" t="str">
            <v>Education Center</v>
          </cell>
          <cell r="S5" t="str">
            <v>Debt Service</v>
          </cell>
        </row>
        <row r="6">
          <cell r="B6">
            <v>37072</v>
          </cell>
        </row>
        <row r="7">
          <cell r="B7">
            <v>37437</v>
          </cell>
          <cell r="C7">
            <v>0</v>
          </cell>
          <cell r="D7">
            <v>0</v>
          </cell>
          <cell r="E7">
            <v>0</v>
          </cell>
          <cell r="F7">
            <v>0</v>
          </cell>
          <cell r="G7">
            <v>0</v>
          </cell>
          <cell r="I7">
            <v>0</v>
          </cell>
          <cell r="J7">
            <v>0</v>
          </cell>
          <cell r="K7">
            <v>0</v>
          </cell>
          <cell r="L7">
            <v>0</v>
          </cell>
          <cell r="M7">
            <v>0</v>
          </cell>
          <cell r="N7">
            <v>0</v>
          </cell>
          <cell r="O7">
            <v>0</v>
          </cell>
          <cell r="Q7">
            <v>0</v>
          </cell>
          <cell r="R7">
            <v>0</v>
          </cell>
          <cell r="S7">
            <v>0</v>
          </cell>
        </row>
        <row r="8">
          <cell r="B8">
            <v>37802</v>
          </cell>
          <cell r="C8">
            <v>0</v>
          </cell>
          <cell r="D8">
            <v>0</v>
          </cell>
          <cell r="E8">
            <v>0</v>
          </cell>
          <cell r="F8">
            <v>0</v>
          </cell>
          <cell r="G8">
            <v>0</v>
          </cell>
          <cell r="I8">
            <v>0</v>
          </cell>
          <cell r="J8">
            <v>0</v>
          </cell>
          <cell r="K8">
            <v>0</v>
          </cell>
          <cell r="L8">
            <v>0</v>
          </cell>
          <cell r="M8">
            <v>0</v>
          </cell>
          <cell r="N8">
            <v>0</v>
          </cell>
          <cell r="O8">
            <v>0</v>
          </cell>
          <cell r="Q8">
            <v>0</v>
          </cell>
          <cell r="R8">
            <v>0</v>
          </cell>
          <cell r="S8">
            <v>0</v>
          </cell>
        </row>
        <row r="9">
          <cell r="B9">
            <v>38168</v>
          </cell>
          <cell r="C9">
            <v>1504598.35</v>
          </cell>
          <cell r="D9">
            <v>2629034.6800000002</v>
          </cell>
          <cell r="E9">
            <v>739855</v>
          </cell>
          <cell r="F9">
            <v>772114.58</v>
          </cell>
          <cell r="G9">
            <v>5645602.6100000003</v>
          </cell>
          <cell r="I9">
            <v>127751.67</v>
          </cell>
          <cell r="J9">
            <v>295602</v>
          </cell>
          <cell r="K9">
            <v>49072</v>
          </cell>
          <cell r="L9">
            <v>916717.67</v>
          </cell>
          <cell r="M9">
            <v>0</v>
          </cell>
          <cell r="N9">
            <v>439872.83</v>
          </cell>
          <cell r="O9">
            <v>1829016.1700000002</v>
          </cell>
          <cell r="Q9">
            <v>7474618.7800000003</v>
          </cell>
          <cell r="R9">
            <v>1699264.67</v>
          </cell>
          <cell r="S9">
            <v>9173883.4499999993</v>
          </cell>
        </row>
        <row r="10">
          <cell r="B10">
            <v>38533</v>
          </cell>
          <cell r="C10">
            <v>2089917.5</v>
          </cell>
          <cell r="D10">
            <v>3358498.76</v>
          </cell>
          <cell r="E10">
            <v>913158.75</v>
          </cell>
          <cell r="F10">
            <v>879518.75</v>
          </cell>
          <cell r="G10">
            <v>7241093.7599999998</v>
          </cell>
          <cell r="I10">
            <v>175715.5</v>
          </cell>
          <cell r="J10">
            <v>406275</v>
          </cell>
          <cell r="K10">
            <v>73197.25</v>
          </cell>
          <cell r="L10">
            <v>1182900.25</v>
          </cell>
          <cell r="M10">
            <v>328442.25</v>
          </cell>
          <cell r="N10">
            <v>604117.25</v>
          </cell>
          <cell r="O10">
            <v>2770647.5</v>
          </cell>
          <cell r="Q10">
            <v>10011741.26</v>
          </cell>
          <cell r="R10">
            <v>3082261.25</v>
          </cell>
          <cell r="S10">
            <v>13094002.51</v>
          </cell>
        </row>
        <row r="11">
          <cell r="B11">
            <v>38898</v>
          </cell>
          <cell r="C11">
            <v>2088592.5</v>
          </cell>
          <cell r="D11">
            <v>3359298.76</v>
          </cell>
          <cell r="E11">
            <v>913827.5</v>
          </cell>
          <cell r="F11">
            <v>880600</v>
          </cell>
          <cell r="G11">
            <v>7242318.7599999998</v>
          </cell>
          <cell r="I11">
            <v>179226.25</v>
          </cell>
          <cell r="J11">
            <v>407961.75</v>
          </cell>
          <cell r="K11">
            <v>72513.25</v>
          </cell>
          <cell r="L11">
            <v>1183947.25</v>
          </cell>
          <cell r="M11">
            <v>419978</v>
          </cell>
          <cell r="N11">
            <v>604208</v>
          </cell>
          <cell r="O11">
            <v>2867834.5</v>
          </cell>
          <cell r="Q11">
            <v>10110153.26</v>
          </cell>
          <cell r="R11">
            <v>3081803</v>
          </cell>
          <cell r="S11">
            <v>13191956.26</v>
          </cell>
        </row>
        <row r="12">
          <cell r="B12">
            <v>39263</v>
          </cell>
          <cell r="C12">
            <v>2086177.5</v>
          </cell>
          <cell r="D12">
            <v>3360193.76</v>
          </cell>
          <cell r="E12">
            <v>911817.5</v>
          </cell>
          <cell r="F12">
            <v>879130</v>
          </cell>
          <cell r="G12">
            <v>7237318.7599999998</v>
          </cell>
          <cell r="I12">
            <v>177462.25</v>
          </cell>
          <cell r="J12">
            <v>409051</v>
          </cell>
          <cell r="K12">
            <v>71757.25</v>
          </cell>
          <cell r="L12">
            <v>1186873.5</v>
          </cell>
          <cell r="M12">
            <v>422156.5</v>
          </cell>
          <cell r="N12">
            <v>608402.5</v>
          </cell>
          <cell r="O12">
            <v>2875703</v>
          </cell>
          <cell r="Q12">
            <v>10113021.76</v>
          </cell>
          <cell r="R12">
            <v>3082290.5</v>
          </cell>
          <cell r="S12">
            <v>13195312.26</v>
          </cell>
        </row>
        <row r="13">
          <cell r="B13">
            <v>39629</v>
          </cell>
          <cell r="C13">
            <v>2087237.5</v>
          </cell>
          <cell r="D13">
            <v>3358582.51</v>
          </cell>
          <cell r="E13">
            <v>914151.25</v>
          </cell>
          <cell r="F13">
            <v>881941.25</v>
          </cell>
          <cell r="G13">
            <v>7241912.5099999998</v>
          </cell>
          <cell r="I13">
            <v>175577.5</v>
          </cell>
          <cell r="J13">
            <v>409604.5</v>
          </cell>
          <cell r="K13">
            <v>70949.5</v>
          </cell>
          <cell r="L13">
            <v>1186948.5</v>
          </cell>
          <cell r="M13">
            <v>423263.5</v>
          </cell>
          <cell r="N13">
            <v>606802</v>
          </cell>
          <cell r="O13">
            <v>2873145.5</v>
          </cell>
          <cell r="Q13">
            <v>10115058.01</v>
          </cell>
          <cell r="R13">
            <v>3079149.5</v>
          </cell>
          <cell r="S13">
            <v>13194207.51</v>
          </cell>
        </row>
        <row r="14">
          <cell r="B14">
            <v>39994</v>
          </cell>
          <cell r="C14">
            <v>2089512.5</v>
          </cell>
          <cell r="D14">
            <v>3359051.26</v>
          </cell>
          <cell r="E14">
            <v>912045</v>
          </cell>
          <cell r="F14">
            <v>880222.5</v>
          </cell>
          <cell r="G14">
            <v>7240831.2599999998</v>
          </cell>
          <cell r="I14">
            <v>178454</v>
          </cell>
          <cell r="J14">
            <v>409653.5</v>
          </cell>
          <cell r="K14">
            <v>70101.25</v>
          </cell>
          <cell r="L14">
            <v>1184366</v>
          </cell>
          <cell r="M14">
            <v>423361.5</v>
          </cell>
          <cell r="N14">
            <v>604589</v>
          </cell>
          <cell r="O14">
            <v>2870525.25</v>
          </cell>
          <cell r="Q14">
            <v>10111356.51</v>
          </cell>
          <cell r="R14">
            <v>3082369</v>
          </cell>
          <cell r="S14">
            <v>13193725.51</v>
          </cell>
        </row>
        <row r="15">
          <cell r="B15">
            <v>40359</v>
          </cell>
          <cell r="C15">
            <v>2087387.5</v>
          </cell>
          <cell r="D15">
            <v>3360466.88</v>
          </cell>
          <cell r="E15">
            <v>915157.5</v>
          </cell>
          <cell r="F15">
            <v>883741.25</v>
          </cell>
          <cell r="G15">
            <v>7246753.1299999999</v>
          </cell>
          <cell r="I15">
            <v>176106</v>
          </cell>
          <cell r="J15">
            <v>409221.25</v>
          </cell>
          <cell r="K15">
            <v>69220.75</v>
          </cell>
          <cell r="L15">
            <v>1184120.5</v>
          </cell>
          <cell r="M15">
            <v>422497</v>
          </cell>
          <cell r="N15">
            <v>606659.5</v>
          </cell>
          <cell r="O15">
            <v>2867825</v>
          </cell>
          <cell r="Q15">
            <v>10114578.129999999</v>
          </cell>
          <cell r="R15">
            <v>3081846</v>
          </cell>
          <cell r="S15">
            <v>13196424.129999999</v>
          </cell>
        </row>
        <row r="16">
          <cell r="B16">
            <v>40724</v>
          </cell>
          <cell r="C16">
            <v>2086627.5</v>
          </cell>
          <cell r="D16">
            <v>3360360</v>
          </cell>
          <cell r="E16">
            <v>911692.5</v>
          </cell>
          <cell r="F16">
            <v>880697.5</v>
          </cell>
          <cell r="G16">
            <v>7239377.5</v>
          </cell>
          <cell r="I16">
            <v>178557.5</v>
          </cell>
          <cell r="J16">
            <v>408375.5</v>
          </cell>
          <cell r="K16">
            <v>68321.5</v>
          </cell>
          <cell r="L16">
            <v>1186293.5</v>
          </cell>
          <cell r="M16">
            <v>420805.5</v>
          </cell>
          <cell r="N16">
            <v>607965.5</v>
          </cell>
          <cell r="O16">
            <v>2870319</v>
          </cell>
          <cell r="Q16">
            <v>10109696.5</v>
          </cell>
          <cell r="R16">
            <v>3078077.5</v>
          </cell>
          <cell r="S16">
            <v>13187774</v>
          </cell>
        </row>
        <row r="17">
          <cell r="B17">
            <v>41090</v>
          </cell>
          <cell r="C17">
            <v>2085952.5</v>
          </cell>
          <cell r="D17">
            <v>3356975</v>
          </cell>
          <cell r="E17">
            <v>911223.75</v>
          </cell>
          <cell r="F17">
            <v>880600</v>
          </cell>
          <cell r="G17">
            <v>7234751.25</v>
          </cell>
          <cell r="I17">
            <v>175830.5</v>
          </cell>
          <cell r="J17">
            <v>407163</v>
          </cell>
          <cell r="K17">
            <v>72260</v>
          </cell>
          <cell r="L17">
            <v>1185987</v>
          </cell>
          <cell r="M17">
            <v>423228</v>
          </cell>
          <cell r="N17">
            <v>603723</v>
          </cell>
          <cell r="O17">
            <v>2868191.5</v>
          </cell>
          <cell r="Q17">
            <v>10102942.75</v>
          </cell>
          <cell r="R17">
            <v>3081102.5</v>
          </cell>
          <cell r="S17">
            <v>13184045.25</v>
          </cell>
        </row>
        <row r="18">
          <cell r="B18">
            <v>41455</v>
          </cell>
          <cell r="C18">
            <v>2089350</v>
          </cell>
          <cell r="D18">
            <v>3357762.5</v>
          </cell>
          <cell r="E18">
            <v>910382.5</v>
          </cell>
          <cell r="F18">
            <v>880140</v>
          </cell>
          <cell r="G18">
            <v>7237635</v>
          </cell>
          <cell r="I18">
            <v>177920.5</v>
          </cell>
          <cell r="J18">
            <v>410424.25</v>
          </cell>
          <cell r="K18">
            <v>71035</v>
          </cell>
          <cell r="L18">
            <v>1183160.75</v>
          </cell>
          <cell r="M18">
            <v>419751.75</v>
          </cell>
          <cell r="N18">
            <v>603921.75</v>
          </cell>
          <cell r="O18">
            <v>2866214</v>
          </cell>
          <cell r="Q18">
            <v>10103849</v>
          </cell>
          <cell r="R18">
            <v>3080565</v>
          </cell>
          <cell r="S18">
            <v>13184414</v>
          </cell>
        </row>
        <row r="19">
          <cell r="B19">
            <v>41820</v>
          </cell>
          <cell r="C19">
            <v>2090795</v>
          </cell>
          <cell r="D19">
            <v>3360573.75</v>
          </cell>
          <cell r="E19">
            <v>913607.5</v>
          </cell>
          <cell r="F19">
            <v>879065</v>
          </cell>
          <cell r="G19">
            <v>7244041.25</v>
          </cell>
          <cell r="I19">
            <v>174820.5</v>
          </cell>
          <cell r="J19">
            <v>408138</v>
          </cell>
          <cell r="K19">
            <v>69795</v>
          </cell>
          <cell r="L19">
            <v>1182540.75</v>
          </cell>
          <cell r="M19">
            <v>420333</v>
          </cell>
          <cell r="N19">
            <v>608223</v>
          </cell>
          <cell r="O19">
            <v>2863850.25</v>
          </cell>
          <cell r="Q19">
            <v>10107891.5</v>
          </cell>
          <cell r="R19">
            <v>3081146.25</v>
          </cell>
          <cell r="S19">
            <v>13189037.75</v>
          </cell>
        </row>
        <row r="20">
          <cell r="B20">
            <v>42185</v>
          </cell>
          <cell r="C20">
            <v>2087471.25</v>
          </cell>
          <cell r="D20">
            <v>3355605</v>
          </cell>
          <cell r="E20">
            <v>914617.5</v>
          </cell>
          <cell r="F20">
            <v>880943.75</v>
          </cell>
          <cell r="G20">
            <v>7238637.5</v>
          </cell>
          <cell r="I20">
            <v>176443</v>
          </cell>
          <cell r="J20">
            <v>410098</v>
          </cell>
          <cell r="K20">
            <v>68510</v>
          </cell>
          <cell r="L20">
            <v>1182687</v>
          </cell>
          <cell r="M20">
            <v>419418</v>
          </cell>
          <cell r="N20">
            <v>606328</v>
          </cell>
          <cell r="O20">
            <v>2863484</v>
          </cell>
          <cell r="Q20">
            <v>10102121.5</v>
          </cell>
          <cell r="R20">
            <v>3081020</v>
          </cell>
          <cell r="S20">
            <v>13183141.5</v>
          </cell>
        </row>
        <row r="21">
          <cell r="B21">
            <v>42551</v>
          </cell>
          <cell r="C21">
            <v>2086287.5</v>
          </cell>
          <cell r="D21">
            <v>3356243.75</v>
          </cell>
          <cell r="E21">
            <v>914308.75</v>
          </cell>
          <cell r="F21">
            <v>881400</v>
          </cell>
          <cell r="G21">
            <v>7238240</v>
          </cell>
          <cell r="I21">
            <v>177648</v>
          </cell>
          <cell r="J21">
            <v>406353</v>
          </cell>
          <cell r="K21">
            <v>72025</v>
          </cell>
          <cell r="L21">
            <v>1183517</v>
          </cell>
          <cell r="M21">
            <v>421928</v>
          </cell>
          <cell r="N21">
            <v>608293</v>
          </cell>
          <cell r="O21">
            <v>2869764</v>
          </cell>
          <cell r="Q21">
            <v>10108004</v>
          </cell>
          <cell r="R21">
            <v>3080185</v>
          </cell>
          <cell r="S21">
            <v>13188189</v>
          </cell>
        </row>
        <row r="22">
          <cell r="B22">
            <v>42916</v>
          </cell>
          <cell r="C22">
            <v>2087492.5</v>
          </cell>
          <cell r="D22">
            <v>3357631.25</v>
          </cell>
          <cell r="E22">
            <v>912892.5</v>
          </cell>
          <cell r="F22">
            <v>880748.75</v>
          </cell>
          <cell r="G22">
            <v>7238765</v>
          </cell>
          <cell r="I22">
            <v>178523</v>
          </cell>
          <cell r="J22">
            <v>407113</v>
          </cell>
          <cell r="K22">
            <v>70375</v>
          </cell>
          <cell r="L22">
            <v>1185882</v>
          </cell>
          <cell r="M22">
            <v>423118</v>
          </cell>
          <cell r="N22">
            <v>604433</v>
          </cell>
          <cell r="O22">
            <v>2869444</v>
          </cell>
          <cell r="Q22">
            <v>10108209</v>
          </cell>
          <cell r="R22">
            <v>3079895</v>
          </cell>
          <cell r="S22">
            <v>13188104</v>
          </cell>
        </row>
        <row r="23">
          <cell r="B23">
            <v>43281</v>
          </cell>
          <cell r="C23">
            <v>2087200</v>
          </cell>
          <cell r="D23">
            <v>3356625</v>
          </cell>
          <cell r="E23">
            <v>910920</v>
          </cell>
          <cell r="F23">
            <v>879545</v>
          </cell>
          <cell r="G23">
            <v>7234290</v>
          </cell>
          <cell r="I23">
            <v>179068</v>
          </cell>
          <cell r="J23">
            <v>407213</v>
          </cell>
          <cell r="K23">
            <v>68725</v>
          </cell>
          <cell r="L23">
            <v>1184617</v>
          </cell>
          <cell r="M23">
            <v>422988</v>
          </cell>
          <cell r="N23">
            <v>604748</v>
          </cell>
          <cell r="O23">
            <v>2867359</v>
          </cell>
          <cell r="Q23">
            <v>10101649</v>
          </cell>
          <cell r="R23">
            <v>3079820</v>
          </cell>
          <cell r="S23">
            <v>13181469</v>
          </cell>
        </row>
        <row r="24">
          <cell r="B24">
            <v>43646</v>
          </cell>
          <cell r="C24">
            <v>2090325</v>
          </cell>
          <cell r="D24">
            <v>3358250</v>
          </cell>
          <cell r="E24">
            <v>913295</v>
          </cell>
          <cell r="F24">
            <v>882670</v>
          </cell>
          <cell r="G24">
            <v>7244540</v>
          </cell>
          <cell r="I24">
            <v>174448</v>
          </cell>
          <cell r="J24">
            <v>406653</v>
          </cell>
          <cell r="K24">
            <v>71910</v>
          </cell>
          <cell r="L24">
            <v>1184557</v>
          </cell>
          <cell r="M24">
            <v>421538</v>
          </cell>
          <cell r="N24">
            <v>604073</v>
          </cell>
          <cell r="O24">
            <v>2863179</v>
          </cell>
          <cell r="Q24">
            <v>10107719</v>
          </cell>
          <cell r="R24">
            <v>3079630</v>
          </cell>
          <cell r="S24">
            <v>13187349</v>
          </cell>
        </row>
        <row r="25">
          <cell r="B25">
            <v>44012</v>
          </cell>
          <cell r="C25">
            <v>2085775</v>
          </cell>
          <cell r="D25">
            <v>3355512.5</v>
          </cell>
          <cell r="E25">
            <v>914402.5</v>
          </cell>
          <cell r="F25">
            <v>879652.5</v>
          </cell>
          <cell r="G25">
            <v>7235342.5</v>
          </cell>
          <cell r="I25">
            <v>174663</v>
          </cell>
          <cell r="J25">
            <v>410268</v>
          </cell>
          <cell r="K25">
            <v>69930</v>
          </cell>
          <cell r="L25">
            <v>1185372</v>
          </cell>
          <cell r="M25">
            <v>418768</v>
          </cell>
          <cell r="N25">
            <v>607243</v>
          </cell>
          <cell r="O25">
            <v>2866244</v>
          </cell>
          <cell r="Q25">
            <v>10101586.5</v>
          </cell>
          <cell r="R25">
            <v>3078995</v>
          </cell>
          <cell r="S25">
            <v>13180581.5</v>
          </cell>
        </row>
        <row r="26">
          <cell r="B26">
            <v>44377</v>
          </cell>
          <cell r="C26">
            <v>2088400</v>
          </cell>
          <cell r="D26">
            <v>3358150</v>
          </cell>
          <cell r="E26">
            <v>914232.5</v>
          </cell>
          <cell r="F26">
            <v>880482.5</v>
          </cell>
          <cell r="G26">
            <v>7241265</v>
          </cell>
          <cell r="I26">
            <v>174548</v>
          </cell>
          <cell r="J26">
            <v>408058</v>
          </cell>
          <cell r="K26">
            <v>72785</v>
          </cell>
          <cell r="L26">
            <v>1186732</v>
          </cell>
          <cell r="M26">
            <v>419513</v>
          </cell>
          <cell r="N26">
            <v>604258</v>
          </cell>
          <cell r="O26">
            <v>2865894</v>
          </cell>
          <cell r="Q26">
            <v>10107159</v>
          </cell>
          <cell r="R26">
            <v>3082420</v>
          </cell>
          <cell r="S26">
            <v>13189579</v>
          </cell>
        </row>
        <row r="27">
          <cell r="B27">
            <v>44742</v>
          </cell>
          <cell r="C27">
            <v>2087975</v>
          </cell>
          <cell r="D27">
            <v>3356012.5</v>
          </cell>
          <cell r="E27">
            <v>912790</v>
          </cell>
          <cell r="F27">
            <v>880040</v>
          </cell>
          <cell r="G27">
            <v>7236817.5</v>
          </cell>
          <cell r="I27">
            <v>178911</v>
          </cell>
          <cell r="J27">
            <v>409961.5</v>
          </cell>
          <cell r="K27">
            <v>70464.5</v>
          </cell>
          <cell r="L27">
            <v>1183128.5</v>
          </cell>
          <cell r="M27">
            <v>418486.5</v>
          </cell>
          <cell r="N27">
            <v>605028</v>
          </cell>
          <cell r="O27">
            <v>2865980</v>
          </cell>
          <cell r="Q27">
            <v>10102797.5</v>
          </cell>
          <cell r="R27">
            <v>3079116</v>
          </cell>
          <cell r="S27">
            <v>13181913.5</v>
          </cell>
        </row>
        <row r="28">
          <cell r="B28">
            <v>45107</v>
          </cell>
          <cell r="C28">
            <v>2089500</v>
          </cell>
          <cell r="D28">
            <v>3359000</v>
          </cell>
          <cell r="E28">
            <v>915000</v>
          </cell>
          <cell r="F28">
            <v>883250</v>
          </cell>
          <cell r="G28">
            <v>7246750</v>
          </cell>
          <cell r="I28">
            <v>177750.5</v>
          </cell>
          <cell r="J28">
            <v>405975.5</v>
          </cell>
          <cell r="K28">
            <v>68133.5</v>
          </cell>
          <cell r="L28">
            <v>0</v>
          </cell>
          <cell r="M28">
            <v>0</v>
          </cell>
          <cell r="N28">
            <v>604382</v>
          </cell>
          <cell r="O28">
            <v>1256241.5</v>
          </cell>
          <cell r="Q28">
            <v>8502991.5</v>
          </cell>
          <cell r="R28">
            <v>3078721.5</v>
          </cell>
          <cell r="S28">
            <v>11581713</v>
          </cell>
        </row>
        <row r="29">
          <cell r="B29">
            <v>45473</v>
          </cell>
          <cell r="C29">
            <v>2087875</v>
          </cell>
          <cell r="D29">
            <v>3356875</v>
          </cell>
          <cell r="E29">
            <v>910875</v>
          </cell>
          <cell r="F29">
            <v>880125</v>
          </cell>
          <cell r="G29">
            <v>7235750</v>
          </cell>
          <cell r="I29">
            <v>176257</v>
          </cell>
          <cell r="J29">
            <v>406157</v>
          </cell>
          <cell r="K29">
            <v>70636</v>
          </cell>
          <cell r="L29">
            <v>0</v>
          </cell>
          <cell r="M29">
            <v>0</v>
          </cell>
          <cell r="N29">
            <v>607237.5</v>
          </cell>
          <cell r="O29">
            <v>1260287.5</v>
          </cell>
          <cell r="Q29">
            <v>8496037.5</v>
          </cell>
          <cell r="R29">
            <v>3081001</v>
          </cell>
          <cell r="S29">
            <v>11577038.5</v>
          </cell>
        </row>
        <row r="30">
          <cell r="B30">
            <v>45838</v>
          </cell>
          <cell r="C30">
            <v>2087875</v>
          </cell>
          <cell r="D30">
            <v>3359250</v>
          </cell>
          <cell r="E30">
            <v>915250</v>
          </cell>
          <cell r="F30">
            <v>880625</v>
          </cell>
          <cell r="G30">
            <v>7243000</v>
          </cell>
          <cell r="I30">
            <v>174430.5</v>
          </cell>
          <cell r="J30">
            <v>405339.5</v>
          </cell>
          <cell r="K30">
            <v>72805.5</v>
          </cell>
          <cell r="L30">
            <v>0</v>
          </cell>
          <cell r="M30">
            <v>0</v>
          </cell>
          <cell r="N30">
            <v>608428</v>
          </cell>
          <cell r="O30">
            <v>1261003.5</v>
          </cell>
          <cell r="Q30">
            <v>8504003.5</v>
          </cell>
          <cell r="R30">
            <v>3080455</v>
          </cell>
          <cell r="S30">
            <v>11584458.5</v>
          </cell>
        </row>
        <row r="31">
          <cell r="B31">
            <v>46203</v>
          </cell>
          <cell r="C31">
            <v>2089250</v>
          </cell>
          <cell r="D31">
            <v>3355875</v>
          </cell>
          <cell r="E31">
            <v>913000</v>
          </cell>
          <cell r="F31">
            <v>879625</v>
          </cell>
          <cell r="G31">
            <v>7237750</v>
          </cell>
          <cell r="I31">
            <v>177104.5</v>
          </cell>
          <cell r="J31">
            <v>408356.5</v>
          </cell>
          <cell r="K31">
            <v>69808.5</v>
          </cell>
          <cell r="L31">
            <v>0</v>
          </cell>
          <cell r="M31">
            <v>0</v>
          </cell>
          <cell r="N31">
            <v>607953.5</v>
          </cell>
          <cell r="O31">
            <v>1263223</v>
          </cell>
          <cell r="Q31">
            <v>8500973</v>
          </cell>
          <cell r="R31">
            <v>3081584</v>
          </cell>
          <cell r="S31">
            <v>11582557</v>
          </cell>
        </row>
        <row r="32">
          <cell r="B32">
            <v>46568</v>
          </cell>
          <cell r="C32">
            <v>2086875</v>
          </cell>
          <cell r="D32">
            <v>3356500</v>
          </cell>
          <cell r="E32">
            <v>914125</v>
          </cell>
          <cell r="F32">
            <v>882000</v>
          </cell>
          <cell r="G32">
            <v>7239500</v>
          </cell>
          <cell r="I32">
            <v>179112.5</v>
          </cell>
          <cell r="J32">
            <v>410041.5</v>
          </cell>
          <cell r="K32">
            <v>71645</v>
          </cell>
          <cell r="L32">
            <v>0</v>
          </cell>
          <cell r="M32">
            <v>0</v>
          </cell>
          <cell r="N32">
            <v>605814</v>
          </cell>
          <cell r="O32">
            <v>1266613</v>
          </cell>
          <cell r="Q32">
            <v>8506113</v>
          </cell>
          <cell r="R32">
            <v>3078888.5</v>
          </cell>
          <cell r="S32">
            <v>11585001.5</v>
          </cell>
        </row>
        <row r="33">
          <cell r="B33">
            <v>46934</v>
          </cell>
          <cell r="C33">
            <v>2090500</v>
          </cell>
          <cell r="D33">
            <v>3355750</v>
          </cell>
          <cell r="E33">
            <v>913500</v>
          </cell>
          <cell r="F33">
            <v>882625</v>
          </cell>
          <cell r="G33">
            <v>7242375</v>
          </cell>
          <cell r="I33">
            <v>175621</v>
          </cell>
          <cell r="J33">
            <v>405561</v>
          </cell>
          <cell r="K33">
            <v>68315</v>
          </cell>
          <cell r="L33">
            <v>0</v>
          </cell>
          <cell r="M33">
            <v>0</v>
          </cell>
          <cell r="N33">
            <v>606843</v>
          </cell>
          <cell r="O33">
            <v>1256340</v>
          </cell>
          <cell r="Q33">
            <v>8498715</v>
          </cell>
          <cell r="R33">
            <v>3081702.5</v>
          </cell>
          <cell r="S33">
            <v>11580417.5</v>
          </cell>
        </row>
        <row r="34">
          <cell r="B34">
            <v>47299</v>
          </cell>
          <cell r="C34">
            <v>2089875</v>
          </cell>
          <cell r="D34">
            <v>3358250</v>
          </cell>
          <cell r="E34">
            <v>911125</v>
          </cell>
          <cell r="F34">
            <v>881500</v>
          </cell>
          <cell r="G34">
            <v>7240750</v>
          </cell>
          <cell r="I34">
            <v>176630</v>
          </cell>
          <cell r="J34">
            <v>409748.5</v>
          </cell>
          <cell r="K34">
            <v>69818.5</v>
          </cell>
          <cell r="L34">
            <v>0</v>
          </cell>
          <cell r="M34">
            <v>0</v>
          </cell>
          <cell r="N34">
            <v>605874</v>
          </cell>
          <cell r="O34">
            <v>1262071</v>
          </cell>
          <cell r="Q34">
            <v>8502821</v>
          </cell>
          <cell r="R34">
            <v>3079360</v>
          </cell>
          <cell r="S34">
            <v>11582181</v>
          </cell>
        </row>
        <row r="35">
          <cell r="B35">
            <v>47664</v>
          </cell>
          <cell r="C35">
            <v>2089875</v>
          </cell>
          <cell r="D35">
            <v>3358625</v>
          </cell>
          <cell r="E35">
            <v>911875</v>
          </cell>
          <cell r="F35">
            <v>883500</v>
          </cell>
          <cell r="G35">
            <v>7243875</v>
          </cell>
          <cell r="I35">
            <v>176973</v>
          </cell>
          <cell r="J35">
            <v>407437.5</v>
          </cell>
          <cell r="K35">
            <v>70989</v>
          </cell>
          <cell r="L35">
            <v>0</v>
          </cell>
          <cell r="M35">
            <v>0</v>
          </cell>
          <cell r="N35">
            <v>607740.5</v>
          </cell>
          <cell r="O35">
            <v>1263140</v>
          </cell>
          <cell r="Q35">
            <v>8507015</v>
          </cell>
          <cell r="R35">
            <v>3081195</v>
          </cell>
          <cell r="S35">
            <v>11588210</v>
          </cell>
        </row>
        <row r="36">
          <cell r="B36">
            <v>48029</v>
          </cell>
          <cell r="C36">
            <v>2090250</v>
          </cell>
          <cell r="D36">
            <v>3356625</v>
          </cell>
          <cell r="E36">
            <v>910625</v>
          </cell>
          <cell r="F36">
            <v>883500</v>
          </cell>
          <cell r="G36">
            <v>7241000</v>
          </cell>
          <cell r="I36">
            <v>176650</v>
          </cell>
          <cell r="J36">
            <v>408628</v>
          </cell>
          <cell r="K36">
            <v>71826.5</v>
          </cell>
          <cell r="L36">
            <v>0</v>
          </cell>
          <cell r="M36">
            <v>0</v>
          </cell>
          <cell r="N36">
            <v>607276</v>
          </cell>
          <cell r="O36">
            <v>1264380.5</v>
          </cell>
          <cell r="Q36">
            <v>8505380.5</v>
          </cell>
          <cell r="R36">
            <v>3081375</v>
          </cell>
          <cell r="S36">
            <v>11586755.5</v>
          </cell>
        </row>
        <row r="37">
          <cell r="B37">
            <v>48395</v>
          </cell>
          <cell r="C37">
            <v>2085875</v>
          </cell>
          <cell r="D37">
            <v>3356875</v>
          </cell>
          <cell r="E37">
            <v>912250</v>
          </cell>
          <cell r="F37">
            <v>881500</v>
          </cell>
          <cell r="G37">
            <v>7236500</v>
          </cell>
          <cell r="I37">
            <v>175661</v>
          </cell>
          <cell r="J37">
            <v>408153.5</v>
          </cell>
          <cell r="K37">
            <v>72331</v>
          </cell>
          <cell r="L37">
            <v>0</v>
          </cell>
          <cell r="M37">
            <v>0</v>
          </cell>
          <cell r="N37">
            <v>604480.5</v>
          </cell>
          <cell r="O37">
            <v>1260626</v>
          </cell>
          <cell r="Q37">
            <v>8497126</v>
          </cell>
          <cell r="R37">
            <v>3079234</v>
          </cell>
          <cell r="S37">
            <v>11576360</v>
          </cell>
        </row>
        <row r="39">
          <cell r="B39" t="str">
            <v>Total</v>
          </cell>
          <cell r="C39">
            <v>59974824.600000001</v>
          </cell>
          <cell r="D39">
            <v>96648452.859999999</v>
          </cell>
          <cell r="E39">
            <v>26302002.5</v>
          </cell>
          <cell r="F39">
            <v>25441503.329999998</v>
          </cell>
          <cell r="G39">
            <v>208366783.28999999</v>
          </cell>
          <cell r="I39">
            <v>5077864.17</v>
          </cell>
          <cell r="J39">
            <v>11722585.75</v>
          </cell>
          <cell r="K39">
            <v>2029255.75</v>
          </cell>
          <cell r="L39">
            <v>22240348.170000002</v>
          </cell>
          <cell r="M39">
            <v>7489574.5</v>
          </cell>
          <cell r="N39">
            <v>17408917.329999998</v>
          </cell>
          <cell r="O39">
            <v>65968545.670000002</v>
          </cell>
          <cell r="Q39">
            <v>274335328.95999998</v>
          </cell>
          <cell r="R39">
            <v>87954472.670000002</v>
          </cell>
          <cell r="S39">
            <v>362289801.63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zoomScale="80" zoomScaleNormal="80" workbookViewId="0">
      <selection activeCell="A2" sqref="A2:E2"/>
    </sheetView>
  </sheetViews>
  <sheetFormatPr defaultColWidth="8.85546875" defaultRowHeight="12.75" x14ac:dyDescent="0.2"/>
  <cols>
    <col min="1" max="1" width="34.7109375" style="1" customWidth="1"/>
    <col min="2" max="2" width="32.85546875" style="1" customWidth="1"/>
    <col min="3" max="3" width="26.5703125" style="1" customWidth="1"/>
    <col min="4" max="4" width="20" style="1" customWidth="1"/>
    <col min="5" max="5" width="32.5703125" style="1" customWidth="1"/>
    <col min="6" max="7" width="8.85546875" style="1"/>
    <col min="8" max="8" width="9.5703125" style="1" bestFit="1" customWidth="1"/>
    <col min="9" max="16384" width="8.85546875" style="1"/>
  </cols>
  <sheetData>
    <row r="1" spans="1:7" ht="6" customHeight="1" x14ac:dyDescent="0.35">
      <c r="A1" s="246"/>
      <c r="B1" s="247"/>
      <c r="C1" s="247"/>
      <c r="D1" s="247"/>
      <c r="E1" s="248"/>
    </row>
    <row r="2" spans="1:7" ht="23.25" x14ac:dyDescent="0.35">
      <c r="A2" s="249" t="s">
        <v>0</v>
      </c>
      <c r="B2" s="250"/>
      <c r="C2" s="250"/>
      <c r="D2" s="250"/>
      <c r="E2" s="251"/>
    </row>
    <row r="3" spans="1:7" ht="18" x14ac:dyDescent="0.25">
      <c r="A3" s="252" t="s">
        <v>1</v>
      </c>
      <c r="B3" s="253"/>
      <c r="C3" s="253"/>
      <c r="D3" s="253"/>
      <c r="E3" s="254"/>
    </row>
    <row r="4" spans="1:7" s="5" customFormat="1" ht="22.5" customHeight="1" x14ac:dyDescent="0.25">
      <c r="A4" s="3" t="s">
        <v>2</v>
      </c>
      <c r="B4" s="255" t="s">
        <v>3</v>
      </c>
      <c r="C4" s="256"/>
      <c r="D4" s="256"/>
      <c r="E4" s="257"/>
      <c r="F4" s="4"/>
      <c r="G4" s="4"/>
    </row>
    <row r="5" spans="1:7" s="7" customFormat="1" ht="22.5" customHeight="1" x14ac:dyDescent="0.25">
      <c r="A5" s="6" t="s">
        <v>4</v>
      </c>
      <c r="B5" s="258" t="s">
        <v>5</v>
      </c>
      <c r="C5" s="259"/>
      <c r="D5" s="259"/>
      <c r="E5" s="260"/>
    </row>
    <row r="6" spans="1:7" s="8" customFormat="1" ht="24" customHeight="1" x14ac:dyDescent="0.25">
      <c r="A6" s="243" t="s">
        <v>6</v>
      </c>
      <c r="B6" s="244"/>
      <c r="C6" s="244"/>
      <c r="D6" s="244"/>
      <c r="E6" s="245"/>
    </row>
    <row r="7" spans="1:7" s="8" customFormat="1" ht="22.5" customHeight="1" x14ac:dyDescent="0.25">
      <c r="A7" s="9" t="s">
        <v>7</v>
      </c>
      <c r="B7" s="10" t="s">
        <v>8</v>
      </c>
      <c r="C7" s="11" t="s">
        <v>9</v>
      </c>
      <c r="D7" s="264" t="s">
        <v>10</v>
      </c>
      <c r="E7" s="265"/>
    </row>
    <row r="8" spans="1:7" s="8" customFormat="1" ht="36.75" customHeight="1" x14ac:dyDescent="0.25">
      <c r="A8" s="9" t="s">
        <v>11</v>
      </c>
      <c r="B8" s="10" t="s">
        <v>12</v>
      </c>
      <c r="C8" s="12" t="s">
        <v>13</v>
      </c>
      <c r="D8" s="266" t="s">
        <v>14</v>
      </c>
      <c r="E8" s="265"/>
    </row>
    <row r="9" spans="1:7" s="8" customFormat="1" ht="22.5" customHeight="1" x14ac:dyDescent="0.25">
      <c r="A9" s="9" t="s">
        <v>15</v>
      </c>
      <c r="B9" s="10" t="s">
        <v>16</v>
      </c>
      <c r="C9" s="13" t="s">
        <v>17</v>
      </c>
      <c r="D9" s="267">
        <v>544</v>
      </c>
      <c r="E9" s="268"/>
    </row>
    <row r="10" spans="1:7" s="8" customFormat="1" ht="22.5" customHeight="1" x14ac:dyDescent="0.25">
      <c r="A10" s="14" t="s">
        <v>18</v>
      </c>
      <c r="B10" s="15">
        <v>12250</v>
      </c>
      <c r="C10" s="11" t="s">
        <v>19</v>
      </c>
      <c r="D10" s="269">
        <v>404103</v>
      </c>
      <c r="E10" s="270"/>
    </row>
    <row r="11" spans="1:7" s="8" customFormat="1" ht="3.75" customHeight="1" x14ac:dyDescent="0.25">
      <c r="A11" s="271"/>
      <c r="B11" s="272"/>
      <c r="C11" s="272"/>
      <c r="D11" s="272"/>
      <c r="E11" s="273"/>
    </row>
    <row r="12" spans="1:7" s="20" customFormat="1" ht="42" customHeight="1" x14ac:dyDescent="0.25">
      <c r="A12" s="16" t="s">
        <v>20</v>
      </c>
      <c r="B12" s="17" t="s">
        <v>21</v>
      </c>
      <c r="C12" s="274" t="s">
        <v>22</v>
      </c>
      <c r="D12" s="275"/>
      <c r="E12" s="18" t="s">
        <v>23</v>
      </c>
      <c r="F12" s="19"/>
    </row>
    <row r="13" spans="1:7" s="8" customFormat="1" ht="36" customHeight="1" x14ac:dyDescent="0.25">
      <c r="A13" s="21">
        <v>85</v>
      </c>
      <c r="B13" s="22">
        <v>1</v>
      </c>
      <c r="C13" s="276">
        <f>+A13+B13</f>
        <v>86</v>
      </c>
      <c r="D13" s="277"/>
      <c r="E13" s="23">
        <f>B13/A13</f>
        <v>1.1764705882352941E-2</v>
      </c>
    </row>
    <row r="14" spans="1:7" s="24" customFormat="1" ht="63" customHeight="1" x14ac:dyDescent="0.25">
      <c r="A14" s="16" t="s">
        <v>24</v>
      </c>
      <c r="B14" s="17" t="s">
        <v>25</v>
      </c>
      <c r="C14" s="274" t="s">
        <v>26</v>
      </c>
      <c r="D14" s="275"/>
      <c r="E14" s="18" t="s">
        <v>27</v>
      </c>
    </row>
    <row r="15" spans="1:7" s="8" customFormat="1" ht="35.25" customHeight="1" x14ac:dyDescent="0.25">
      <c r="A15" s="25">
        <f>'Financial Data (FD)'!G19</f>
        <v>4002100</v>
      </c>
      <c r="B15" s="26">
        <f>'Detail of Revenue (DOR) BO'!K44</f>
        <v>49803</v>
      </c>
      <c r="C15" s="278">
        <f>'Detail of Revenue (DOR) BO'!Q44-'Detail of Revenue (DOR) BO'!M44</f>
        <v>42875</v>
      </c>
      <c r="D15" s="279"/>
      <c r="E15" s="27">
        <f>'Financial Data (FD)'!M19</f>
        <v>4082146</v>
      </c>
    </row>
    <row r="16" spans="1:7" s="8" customFormat="1" ht="33.6" customHeight="1" x14ac:dyDescent="0.25">
      <c r="A16" s="261" t="s">
        <v>28</v>
      </c>
      <c r="B16" s="262"/>
      <c r="C16" s="262"/>
      <c r="D16" s="262"/>
      <c r="E16" s="263"/>
      <c r="F16" s="28"/>
    </row>
    <row r="17" spans="1:8" s="8" customFormat="1" ht="76.5" customHeight="1" x14ac:dyDescent="0.25">
      <c r="A17" s="280" t="s">
        <v>29</v>
      </c>
      <c r="B17" s="281"/>
      <c r="C17" s="281"/>
      <c r="D17" s="281"/>
      <c r="E17" s="282"/>
    </row>
    <row r="18" spans="1:8" s="8" customFormat="1" ht="22.5" customHeight="1" x14ac:dyDescent="0.25">
      <c r="A18" s="261" t="s">
        <v>30</v>
      </c>
      <c r="B18" s="262"/>
      <c r="C18" s="262"/>
      <c r="D18" s="262"/>
      <c r="E18" s="263"/>
    </row>
    <row r="19" spans="1:8" s="8" customFormat="1" ht="69" customHeight="1" x14ac:dyDescent="0.25">
      <c r="A19" s="283" t="s">
        <v>31</v>
      </c>
      <c r="B19" s="284"/>
      <c r="C19" s="284"/>
      <c r="D19" s="284"/>
      <c r="E19" s="285"/>
    </row>
    <row r="20" spans="1:8" s="8" customFormat="1" ht="30" customHeight="1" thickBot="1" x14ac:dyDescent="0.3">
      <c r="A20" s="286" t="s">
        <v>32</v>
      </c>
      <c r="B20" s="287"/>
      <c r="C20" s="287"/>
      <c r="D20" s="287"/>
      <c r="E20" s="288"/>
    </row>
    <row r="21" spans="1:8" s="8" customFormat="1" ht="50.1" customHeight="1" thickBot="1" x14ac:dyDescent="0.3">
      <c r="A21" s="289" t="s">
        <v>33</v>
      </c>
      <c r="B21" s="290"/>
      <c r="C21" s="290"/>
      <c r="D21" s="290"/>
      <c r="E21" s="291"/>
    </row>
    <row r="22" spans="1:8" s="8" customFormat="1" ht="38.25" customHeight="1" x14ac:dyDescent="0.25">
      <c r="A22" s="292" t="s">
        <v>34</v>
      </c>
      <c r="B22" s="29" t="s">
        <v>35</v>
      </c>
      <c r="C22" s="294" t="s">
        <v>36</v>
      </c>
      <c r="D22" s="294"/>
      <c r="E22" s="30" t="s">
        <v>37</v>
      </c>
    </row>
    <row r="23" spans="1:8" s="8" customFormat="1" ht="38.25" customHeight="1" x14ac:dyDescent="0.25">
      <c r="A23" s="293"/>
      <c r="B23" s="31">
        <f>'Financial Data (FD)'!E42</f>
        <v>5121205</v>
      </c>
      <c r="C23" s="295">
        <f>'Financial Data (FD)'!E78</f>
        <v>4799049.9600000009</v>
      </c>
      <c r="D23" s="296"/>
      <c r="E23" s="32">
        <f>C23/B23</f>
        <v>0.93709389879920857</v>
      </c>
    </row>
    <row r="24" spans="1:8" s="8" customFormat="1" ht="21" customHeight="1" thickBot="1" x14ac:dyDescent="0.3">
      <c r="A24" s="299" t="s">
        <v>38</v>
      </c>
      <c r="B24" s="300"/>
      <c r="C24" s="300"/>
      <c r="D24" s="300"/>
      <c r="E24" s="301"/>
    </row>
    <row r="25" spans="1:8" s="8" customFormat="1" ht="36" customHeight="1" thickBot="1" x14ac:dyDescent="0.3">
      <c r="A25" s="302"/>
      <c r="B25" s="303"/>
      <c r="C25" s="303"/>
      <c r="D25" s="303"/>
      <c r="E25" s="304"/>
    </row>
    <row r="26" spans="1:8" s="8" customFormat="1" ht="22.5" customHeight="1" thickBot="1" x14ac:dyDescent="0.3">
      <c r="A26" s="305" t="s">
        <v>39</v>
      </c>
      <c r="B26" s="306"/>
      <c r="C26" s="306"/>
      <c r="D26" s="306"/>
      <c r="E26" s="307"/>
      <c r="F26" s="33"/>
      <c r="G26" s="33"/>
    </row>
    <row r="27" spans="1:8" s="8" customFormat="1" ht="22.5" customHeight="1" x14ac:dyDescent="0.25">
      <c r="A27" s="34">
        <v>1125689</v>
      </c>
      <c r="B27" s="308" t="s">
        <v>40</v>
      </c>
      <c r="C27" s="308"/>
      <c r="D27" s="309"/>
      <c r="E27" s="310"/>
    </row>
    <row r="28" spans="1:8" s="8" customFormat="1" ht="22.5" customHeight="1" x14ac:dyDescent="0.25">
      <c r="A28" s="35">
        <v>307257</v>
      </c>
      <c r="B28" s="311" t="s">
        <v>41</v>
      </c>
      <c r="C28" s="312"/>
      <c r="D28" s="312"/>
      <c r="E28" s="313"/>
    </row>
    <row r="29" spans="1:8" s="8" customFormat="1" ht="22.5" customHeight="1" x14ac:dyDescent="0.25">
      <c r="A29" s="35">
        <v>488721</v>
      </c>
      <c r="B29" s="311" t="s">
        <v>42</v>
      </c>
      <c r="C29" s="312"/>
      <c r="D29" s="312"/>
      <c r="E29" s="313"/>
    </row>
    <row r="30" spans="1:8" s="8" customFormat="1" ht="22.5" customHeight="1" x14ac:dyDescent="0.25">
      <c r="A30" s="36">
        <f>+A27-A28-A29</f>
        <v>329711</v>
      </c>
      <c r="B30" s="311" t="s">
        <v>43</v>
      </c>
      <c r="C30" s="312"/>
      <c r="D30" s="312"/>
      <c r="E30" s="313"/>
      <c r="H30" s="37"/>
    </row>
    <row r="31" spans="1:8" s="8" customFormat="1" ht="22.5" customHeight="1" x14ac:dyDescent="0.25">
      <c r="A31" s="314" t="s">
        <v>44</v>
      </c>
      <c r="B31" s="315"/>
      <c r="C31" s="315"/>
      <c r="D31" s="316"/>
      <c r="E31" s="317"/>
    </row>
    <row r="32" spans="1:8" s="8" customFormat="1" ht="89.25" customHeight="1" thickBot="1" x14ac:dyDescent="0.3">
      <c r="A32" s="318" t="s">
        <v>45</v>
      </c>
      <c r="B32" s="319"/>
      <c r="C32" s="319"/>
      <c r="D32" s="319"/>
      <c r="E32" s="320"/>
      <c r="F32" s="38"/>
    </row>
    <row r="33" spans="1:6" s="8" customFormat="1" ht="24" customHeight="1" thickBot="1" x14ac:dyDescent="0.3">
      <c r="A33" s="321" t="s">
        <v>46</v>
      </c>
      <c r="B33" s="322"/>
      <c r="C33" s="322"/>
      <c r="D33" s="322"/>
      <c r="E33" s="323"/>
    </row>
    <row r="34" spans="1:6" s="8" customFormat="1" ht="22.5" customHeight="1" x14ac:dyDescent="0.25">
      <c r="A34" s="324" t="s">
        <v>47</v>
      </c>
      <c r="B34" s="325"/>
      <c r="C34" s="325"/>
      <c r="D34" s="325"/>
      <c r="E34" s="326"/>
      <c r="F34" s="39"/>
    </row>
    <row r="35" spans="1:6" s="8" customFormat="1" ht="30" customHeight="1" x14ac:dyDescent="0.25">
      <c r="A35" s="297" t="s">
        <v>48</v>
      </c>
      <c r="B35" s="298"/>
      <c r="C35" s="298"/>
      <c r="D35" s="40"/>
      <c r="E35" s="41" t="s">
        <v>10</v>
      </c>
      <c r="F35" s="39"/>
    </row>
    <row r="36" spans="1:6" s="8" customFormat="1" ht="32.25" customHeight="1" x14ac:dyDescent="0.25">
      <c r="A36" s="329"/>
      <c r="B36" s="330"/>
      <c r="C36" s="330"/>
      <c r="D36" s="330"/>
      <c r="E36" s="331"/>
      <c r="F36" s="39"/>
    </row>
    <row r="37" spans="1:6" s="7" customFormat="1" ht="30" customHeight="1" x14ac:dyDescent="0.25">
      <c r="A37" s="332" t="s">
        <v>49</v>
      </c>
      <c r="B37" s="333"/>
      <c r="C37" s="333"/>
      <c r="D37" s="42"/>
      <c r="E37" s="43" t="s">
        <v>10</v>
      </c>
      <c r="F37" s="44"/>
    </row>
    <row r="38" spans="1:6" s="7" customFormat="1" ht="30.6" customHeight="1" x14ac:dyDescent="0.25">
      <c r="A38" s="334"/>
      <c r="B38" s="335"/>
      <c r="C38" s="335"/>
      <c r="D38" s="335"/>
      <c r="E38" s="336"/>
      <c r="F38" s="44"/>
    </row>
    <row r="39" spans="1:6" s="7" customFormat="1" ht="15.75" x14ac:dyDescent="0.25">
      <c r="A39" s="337" t="s">
        <v>50</v>
      </c>
      <c r="B39" s="338"/>
      <c r="C39" s="338"/>
      <c r="D39" s="338"/>
      <c r="E39" s="339"/>
      <c r="F39" s="44"/>
    </row>
    <row r="40" spans="1:6" s="7" customFormat="1" ht="15.75" x14ac:dyDescent="0.25">
      <c r="A40" s="45"/>
      <c r="B40" s="46" t="s">
        <v>51</v>
      </c>
      <c r="C40" s="46" t="s">
        <v>52</v>
      </c>
      <c r="D40" s="46" t="s">
        <v>53</v>
      </c>
      <c r="E40" s="47" t="s">
        <v>54</v>
      </c>
      <c r="F40" s="44"/>
    </row>
    <row r="41" spans="1:6" s="7" customFormat="1" ht="15.75" x14ac:dyDescent="0.25">
      <c r="A41" s="48" t="s">
        <v>55</v>
      </c>
      <c r="B41" s="49"/>
      <c r="C41" s="49"/>
      <c r="D41" s="49"/>
      <c r="E41" s="50"/>
      <c r="F41" s="44"/>
    </row>
    <row r="42" spans="1:6" s="7" customFormat="1" ht="15.75" x14ac:dyDescent="0.25">
      <c r="A42" s="51" t="s">
        <v>56</v>
      </c>
      <c r="B42" s="52"/>
      <c r="C42" s="52"/>
      <c r="D42" s="52"/>
      <c r="E42" s="53"/>
      <c r="F42" s="44"/>
    </row>
    <row r="43" spans="1:6" s="57" customFormat="1" ht="15" x14ac:dyDescent="0.25">
      <c r="A43" s="340" t="s">
        <v>57</v>
      </c>
      <c r="B43" s="341"/>
      <c r="C43" s="341"/>
      <c r="D43" s="54"/>
      <c r="E43" s="55" t="s">
        <v>10</v>
      </c>
      <c r="F43" s="56"/>
    </row>
    <row r="44" spans="1:6" s="57" customFormat="1" ht="30" customHeight="1" x14ac:dyDescent="0.25">
      <c r="A44" s="342" t="s">
        <v>58</v>
      </c>
      <c r="B44" s="343"/>
      <c r="C44" s="343"/>
      <c r="D44" s="343"/>
      <c r="E44" s="344"/>
      <c r="F44" s="56"/>
    </row>
    <row r="45" spans="1:6" s="57" customFormat="1" ht="15" x14ac:dyDescent="0.25">
      <c r="A45" s="345" t="s">
        <v>59</v>
      </c>
      <c r="B45" s="346"/>
      <c r="C45" s="346"/>
      <c r="D45" s="346"/>
      <c r="E45" s="347"/>
      <c r="F45" s="56"/>
    </row>
    <row r="46" spans="1:6" s="57" customFormat="1" ht="30" customHeight="1" x14ac:dyDescent="0.25">
      <c r="A46" s="342" t="s">
        <v>60</v>
      </c>
      <c r="B46" s="343"/>
      <c r="C46" s="343"/>
      <c r="D46" s="343"/>
      <c r="E46" s="344"/>
      <c r="F46" s="56"/>
    </row>
    <row r="47" spans="1:6" s="57" customFormat="1" ht="15" x14ac:dyDescent="0.25">
      <c r="A47" s="340" t="s">
        <v>61</v>
      </c>
      <c r="B47" s="341"/>
      <c r="C47" s="341"/>
      <c r="D47" s="54"/>
      <c r="E47" s="58" t="s">
        <v>14</v>
      </c>
      <c r="F47" s="56"/>
    </row>
    <row r="48" spans="1:6" s="57" customFormat="1" ht="15" x14ac:dyDescent="0.25">
      <c r="A48" s="327" t="s">
        <v>62</v>
      </c>
      <c r="B48" s="328"/>
      <c r="C48" s="328"/>
      <c r="D48" s="328"/>
      <c r="E48" s="348"/>
      <c r="F48" s="56"/>
    </row>
    <row r="49" spans="1:6" s="60" customFormat="1" ht="15" x14ac:dyDescent="0.25">
      <c r="A49" s="349"/>
      <c r="B49" s="350"/>
      <c r="C49" s="350"/>
      <c r="D49" s="350"/>
      <c r="E49" s="351"/>
      <c r="F49" s="59"/>
    </row>
    <row r="50" spans="1:6" s="57" customFormat="1" ht="15" x14ac:dyDescent="0.25">
      <c r="A50" s="327" t="s">
        <v>63</v>
      </c>
      <c r="B50" s="328"/>
      <c r="C50" s="328"/>
      <c r="D50" s="61"/>
      <c r="E50" s="62" t="s">
        <v>14</v>
      </c>
      <c r="F50" s="56"/>
    </row>
    <row r="51" spans="1:6" s="60" customFormat="1" ht="30" customHeight="1" x14ac:dyDescent="0.25">
      <c r="A51" s="355"/>
      <c r="B51" s="356"/>
      <c r="C51" s="356"/>
      <c r="D51" s="356"/>
      <c r="E51" s="357"/>
      <c r="F51" s="59"/>
    </row>
    <row r="52" spans="1:6" s="57" customFormat="1" ht="47.25" customHeight="1" x14ac:dyDescent="0.25">
      <c r="A52" s="358" t="s">
        <v>64</v>
      </c>
      <c r="B52" s="359"/>
      <c r="C52" s="359"/>
      <c r="D52" s="359"/>
      <c r="E52" s="360"/>
      <c r="F52" s="56"/>
    </row>
    <row r="53" spans="1:6" s="60" customFormat="1" ht="79.5" customHeight="1" x14ac:dyDescent="0.25">
      <c r="A53" s="361" t="s">
        <v>65</v>
      </c>
      <c r="B53" s="362"/>
      <c r="C53" s="362"/>
      <c r="D53" s="362"/>
      <c r="E53" s="363"/>
      <c r="F53" s="59"/>
    </row>
    <row r="54" spans="1:6" s="57" customFormat="1" ht="30.6" customHeight="1" x14ac:dyDescent="0.25">
      <c r="A54" s="364" t="s">
        <v>66</v>
      </c>
      <c r="B54" s="365"/>
      <c r="C54" s="365"/>
      <c r="D54" s="365"/>
      <c r="E54" s="366"/>
      <c r="F54" s="56"/>
    </row>
    <row r="55" spans="1:6" s="60" customFormat="1" ht="37.5" customHeight="1" x14ac:dyDescent="0.25">
      <c r="A55" s="349"/>
      <c r="B55" s="367"/>
      <c r="C55" s="367"/>
      <c r="D55" s="367"/>
      <c r="E55" s="368"/>
      <c r="F55" s="59"/>
    </row>
    <row r="56" spans="1:6" s="7" customFormat="1" ht="137.25" customHeight="1" x14ac:dyDescent="0.25">
      <c r="A56" s="369" t="s">
        <v>67</v>
      </c>
      <c r="B56" s="370"/>
      <c r="C56" s="370"/>
      <c r="D56" s="370"/>
      <c r="E56" s="371"/>
      <c r="F56" s="44"/>
    </row>
    <row r="57" spans="1:6" s="64" customFormat="1" ht="46.5" customHeight="1" thickBot="1" x14ac:dyDescent="0.3">
      <c r="A57" s="352" t="s">
        <v>68</v>
      </c>
      <c r="B57" s="353"/>
      <c r="C57" s="353"/>
      <c r="D57" s="353"/>
      <c r="E57" s="354"/>
      <c r="F57" s="63"/>
    </row>
    <row r="58" spans="1:6" x14ac:dyDescent="0.2">
      <c r="A58" s="65"/>
      <c r="B58" s="65"/>
      <c r="C58" s="65"/>
      <c r="D58" s="65"/>
      <c r="E58" s="65"/>
      <c r="F58" s="65"/>
    </row>
    <row r="59" spans="1:6" x14ac:dyDescent="0.2">
      <c r="A59" s="65"/>
      <c r="B59" s="65"/>
      <c r="C59" s="65"/>
      <c r="D59" s="65"/>
      <c r="E59" s="65"/>
      <c r="F59" s="65"/>
    </row>
    <row r="60" spans="1:6" x14ac:dyDescent="0.2">
      <c r="A60" s="65"/>
      <c r="B60" s="65"/>
      <c r="C60" s="65"/>
      <c r="D60" s="65"/>
      <c r="E60" s="65"/>
      <c r="F60" s="65"/>
    </row>
    <row r="61" spans="1:6" x14ac:dyDescent="0.2">
      <c r="A61" s="65"/>
      <c r="B61" s="65"/>
      <c r="C61" s="65"/>
      <c r="D61" s="65"/>
      <c r="E61" s="65"/>
      <c r="F61" s="65"/>
    </row>
    <row r="62" spans="1:6" x14ac:dyDescent="0.2">
      <c r="A62" s="65"/>
      <c r="B62" s="65"/>
      <c r="C62" s="65"/>
      <c r="D62" s="65"/>
      <c r="E62" s="65"/>
      <c r="F62" s="65"/>
    </row>
    <row r="63" spans="1:6" ht="15.75" hidden="1" x14ac:dyDescent="0.25">
      <c r="A63" s="66" t="s">
        <v>69</v>
      </c>
      <c r="B63" s="65"/>
      <c r="C63" s="65"/>
      <c r="D63" s="65"/>
      <c r="E63" s="65"/>
      <c r="F63" s="65"/>
    </row>
    <row r="64" spans="1:6" ht="15.75" hidden="1" x14ac:dyDescent="0.25">
      <c r="A64" s="67" t="s">
        <v>70</v>
      </c>
      <c r="B64" s="65"/>
      <c r="C64" s="65"/>
      <c r="D64" s="65"/>
      <c r="E64" s="65"/>
      <c r="F64" s="65"/>
    </row>
    <row r="65" spans="1:6" ht="15.75" hidden="1" x14ac:dyDescent="0.25">
      <c r="A65" s="67" t="s">
        <v>71</v>
      </c>
      <c r="B65" s="65"/>
      <c r="C65" s="65"/>
      <c r="D65" s="65"/>
      <c r="E65" s="65"/>
      <c r="F65" s="65"/>
    </row>
    <row r="66" spans="1:6" ht="15.75" hidden="1" x14ac:dyDescent="0.25">
      <c r="A66" s="67" t="s">
        <v>72</v>
      </c>
      <c r="B66" s="65"/>
      <c r="C66" s="65"/>
      <c r="D66" s="65"/>
      <c r="E66" s="65"/>
      <c r="F66" s="65"/>
    </row>
    <row r="67" spans="1:6" ht="15.75" hidden="1" x14ac:dyDescent="0.25">
      <c r="A67" s="67" t="s">
        <v>73</v>
      </c>
      <c r="B67" s="65"/>
      <c r="C67" s="65"/>
      <c r="D67" s="65"/>
      <c r="E67" s="65"/>
      <c r="F67" s="65"/>
    </row>
    <row r="68" spans="1:6" ht="15.75" hidden="1" x14ac:dyDescent="0.25">
      <c r="A68" s="67" t="s">
        <v>74</v>
      </c>
      <c r="B68" s="65"/>
      <c r="C68" s="65"/>
      <c r="D68" s="65"/>
      <c r="E68" s="65"/>
      <c r="F68" s="65"/>
    </row>
    <row r="69" spans="1:6" ht="15.75" hidden="1" x14ac:dyDescent="0.25">
      <c r="A69" s="67" t="s">
        <v>75</v>
      </c>
      <c r="B69" s="65"/>
      <c r="C69" s="65"/>
      <c r="D69" s="65"/>
      <c r="E69" s="65"/>
      <c r="F69" s="65"/>
    </row>
    <row r="70" spans="1:6" ht="15.75" hidden="1" x14ac:dyDescent="0.25">
      <c r="A70" s="68" t="s">
        <v>76</v>
      </c>
    </row>
    <row r="71" spans="1:6" ht="15.75" hidden="1" x14ac:dyDescent="0.25">
      <c r="A71" s="67" t="s">
        <v>77</v>
      </c>
    </row>
    <row r="72" spans="1:6" ht="15.75" hidden="1" x14ac:dyDescent="0.25">
      <c r="A72" s="67" t="s">
        <v>78</v>
      </c>
    </row>
    <row r="73" spans="1:6" ht="15.75" hidden="1" x14ac:dyDescent="0.25">
      <c r="A73" s="68" t="s">
        <v>79</v>
      </c>
    </row>
    <row r="74" spans="1:6" ht="15.75" hidden="1" x14ac:dyDescent="0.25">
      <c r="A74" s="67" t="s">
        <v>80</v>
      </c>
    </row>
    <row r="75" spans="1:6" ht="15.75" hidden="1" x14ac:dyDescent="0.25">
      <c r="A75" s="8"/>
    </row>
    <row r="76" spans="1:6" ht="15.75" hidden="1" x14ac:dyDescent="0.25">
      <c r="A76" s="66" t="s">
        <v>81</v>
      </c>
    </row>
    <row r="77" spans="1:6" ht="15.75" hidden="1" x14ac:dyDescent="0.25">
      <c r="A77" s="67" t="s">
        <v>82</v>
      </c>
    </row>
    <row r="78" spans="1:6" ht="15.75" hidden="1" x14ac:dyDescent="0.25">
      <c r="A78" s="67" t="s">
        <v>16</v>
      </c>
    </row>
    <row r="79" spans="1:6" ht="15.75" hidden="1" x14ac:dyDescent="0.25">
      <c r="A79" s="8"/>
    </row>
    <row r="80" spans="1:6" ht="15.75" hidden="1" x14ac:dyDescent="0.25">
      <c r="A80" s="69" t="s">
        <v>83</v>
      </c>
    </row>
    <row r="81" spans="1:1" ht="15.75" hidden="1" x14ac:dyDescent="0.25">
      <c r="A81" s="8" t="s">
        <v>10</v>
      </c>
    </row>
    <row r="82" spans="1:1" ht="15.75" hidden="1" x14ac:dyDescent="0.25">
      <c r="A82" s="8" t="s">
        <v>14</v>
      </c>
    </row>
  </sheetData>
  <mergeCells count="55">
    <mergeCell ref="A57:E57"/>
    <mergeCell ref="A51:E51"/>
    <mergeCell ref="A52:E52"/>
    <mergeCell ref="A53:E53"/>
    <mergeCell ref="A54:E54"/>
    <mergeCell ref="A55:E55"/>
    <mergeCell ref="A56:E56"/>
    <mergeCell ref="A50:C50"/>
    <mergeCell ref="A36:E36"/>
    <mergeCell ref="A37:C37"/>
    <mergeCell ref="A38:E38"/>
    <mergeCell ref="A39:E39"/>
    <mergeCell ref="A43:C43"/>
    <mergeCell ref="A44:E44"/>
    <mergeCell ref="A45:E45"/>
    <mergeCell ref="A46:E46"/>
    <mergeCell ref="A47:C47"/>
    <mergeCell ref="A48:E48"/>
    <mergeCell ref="A49:E49"/>
    <mergeCell ref="A35:C35"/>
    <mergeCell ref="A24:E24"/>
    <mergeCell ref="A25:E25"/>
    <mergeCell ref="A26:E26"/>
    <mergeCell ref="B27:E27"/>
    <mergeCell ref="B28:E28"/>
    <mergeCell ref="B29:E29"/>
    <mergeCell ref="B30:E30"/>
    <mergeCell ref="A31:E31"/>
    <mergeCell ref="A32:E32"/>
    <mergeCell ref="A33:E33"/>
    <mergeCell ref="A34:E34"/>
    <mergeCell ref="A19:E19"/>
    <mergeCell ref="A20:E20"/>
    <mergeCell ref="A21:E21"/>
    <mergeCell ref="A22:A23"/>
    <mergeCell ref="C22:D22"/>
    <mergeCell ref="C23:D23"/>
    <mergeCell ref="A18:E18"/>
    <mergeCell ref="D7:E7"/>
    <mergeCell ref="D8:E8"/>
    <mergeCell ref="D9:E9"/>
    <mergeCell ref="D10:E10"/>
    <mergeCell ref="A11:E11"/>
    <mergeCell ref="C12:D12"/>
    <mergeCell ref="C13:D13"/>
    <mergeCell ref="C14:D14"/>
    <mergeCell ref="C15:D15"/>
    <mergeCell ref="A16:E16"/>
    <mergeCell ref="A17:E17"/>
    <mergeCell ref="A6:E6"/>
    <mergeCell ref="A1:E1"/>
    <mergeCell ref="A2:E2"/>
    <mergeCell ref="A3:E3"/>
    <mergeCell ref="B4:E4"/>
    <mergeCell ref="B5:E5"/>
  </mergeCells>
  <dataValidations count="2">
    <dataValidation type="list" allowBlank="1" showInputMessage="1" showErrorMessage="1" sqref="E35 D7 E47 E43 E37 E50">
      <formula1>$A$81:$A$82</formula1>
    </dataValidation>
    <dataValidation type="list" allowBlank="1" showInputMessage="1" showErrorMessage="1" sqref="B9">
      <formula1>$A$77:$A$78</formula1>
    </dataValidation>
  </dataValidations>
  <printOptions horizontalCentered="1"/>
  <pageMargins left="0.2" right="0.2" top="0.5" bottom="0.5" header="0.17" footer="0.17"/>
  <pageSetup scale="65" orientation="portrait" r:id="rId1"/>
  <headerFooter>
    <oddFooter>&amp;CPage &amp;P of &amp;N&amp;RTab #2
&amp;F</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tabSelected="1" topLeftCell="B5" zoomScaleNormal="100" workbookViewId="0">
      <selection activeCell="R46" sqref="R46"/>
    </sheetView>
  </sheetViews>
  <sheetFormatPr defaultRowHeight="12.75" x14ac:dyDescent="0.2"/>
  <cols>
    <col min="1" max="1" width="47.7109375" style="70" customWidth="1"/>
    <col min="2" max="2" width="3.42578125" style="70" customWidth="1"/>
    <col min="3" max="4" width="14.42578125" style="70" customWidth="1"/>
    <col min="5" max="5" width="13.5703125" style="70" customWidth="1"/>
    <col min="6" max="6" width="2.7109375" style="70" customWidth="1"/>
    <col min="7" max="7" width="13.5703125" style="70" customWidth="1"/>
    <col min="8" max="8" width="2.85546875" style="70" customWidth="1"/>
    <col min="9" max="9" width="17.140625" style="70" customWidth="1"/>
    <col min="10" max="10" width="3" style="70" customWidth="1"/>
    <col min="11" max="11" width="17.28515625" style="70" customWidth="1"/>
    <col min="12" max="12" width="3" style="70" customWidth="1"/>
    <col min="13" max="13" width="21" style="70" customWidth="1"/>
    <col min="14" max="238" width="9.140625" style="70"/>
    <col min="239" max="239" width="48.85546875" style="70" customWidth="1"/>
    <col min="240" max="240" width="3.42578125" style="70" customWidth="1"/>
    <col min="241" max="241" width="12.28515625" style="70" customWidth="1"/>
    <col min="242" max="242" width="2.7109375" style="70" customWidth="1"/>
    <col min="243" max="243" width="12" style="70" customWidth="1"/>
    <col min="244" max="244" width="2.85546875" style="70" customWidth="1"/>
    <col min="245" max="245" width="14.7109375" style="70" customWidth="1"/>
    <col min="246" max="246" width="2.42578125" style="70" customWidth="1"/>
    <col min="247" max="247" width="17.140625" style="70" customWidth="1"/>
    <col min="248" max="248" width="3" style="70" customWidth="1"/>
    <col min="249" max="249" width="17.28515625" style="70" customWidth="1"/>
    <col min="250" max="250" width="3" style="70" customWidth="1"/>
    <col min="251" max="251" width="17.28515625" style="70" customWidth="1"/>
    <col min="252" max="494" width="9.140625" style="70"/>
    <col min="495" max="495" width="48.85546875" style="70" customWidth="1"/>
    <col min="496" max="496" width="3.42578125" style="70" customWidth="1"/>
    <col min="497" max="497" width="12.28515625" style="70" customWidth="1"/>
    <col min="498" max="498" width="2.7109375" style="70" customWidth="1"/>
    <col min="499" max="499" width="12" style="70" customWidth="1"/>
    <col min="500" max="500" width="2.85546875" style="70" customWidth="1"/>
    <col min="501" max="501" width="14.7109375" style="70" customWidth="1"/>
    <col min="502" max="502" width="2.42578125" style="70" customWidth="1"/>
    <col min="503" max="503" width="17.140625" style="70" customWidth="1"/>
    <col min="504" max="504" width="3" style="70" customWidth="1"/>
    <col min="505" max="505" width="17.28515625" style="70" customWidth="1"/>
    <col min="506" max="506" width="3" style="70" customWidth="1"/>
    <col min="507" max="507" width="17.28515625" style="70" customWidth="1"/>
    <col min="508" max="750" width="9.140625" style="70"/>
    <col min="751" max="751" width="48.85546875" style="70" customWidth="1"/>
    <col min="752" max="752" width="3.42578125" style="70" customWidth="1"/>
    <col min="753" max="753" width="12.28515625" style="70" customWidth="1"/>
    <col min="754" max="754" width="2.7109375" style="70" customWidth="1"/>
    <col min="755" max="755" width="12" style="70" customWidth="1"/>
    <col min="756" max="756" width="2.85546875" style="70" customWidth="1"/>
    <col min="757" max="757" width="14.7109375" style="70" customWidth="1"/>
    <col min="758" max="758" width="2.42578125" style="70" customWidth="1"/>
    <col min="759" max="759" width="17.140625" style="70" customWidth="1"/>
    <col min="760" max="760" width="3" style="70" customWidth="1"/>
    <col min="761" max="761" width="17.28515625" style="70" customWidth="1"/>
    <col min="762" max="762" width="3" style="70" customWidth="1"/>
    <col min="763" max="763" width="17.28515625" style="70" customWidth="1"/>
    <col min="764" max="1006" width="9.140625" style="70"/>
    <col min="1007" max="1007" width="48.85546875" style="70" customWidth="1"/>
    <col min="1008" max="1008" width="3.42578125" style="70" customWidth="1"/>
    <col min="1009" max="1009" width="12.28515625" style="70" customWidth="1"/>
    <col min="1010" max="1010" width="2.7109375" style="70" customWidth="1"/>
    <col min="1011" max="1011" width="12" style="70" customWidth="1"/>
    <col min="1012" max="1012" width="2.85546875" style="70" customWidth="1"/>
    <col min="1013" max="1013" width="14.7109375" style="70" customWidth="1"/>
    <col min="1014" max="1014" width="2.42578125" style="70" customWidth="1"/>
    <col min="1015" max="1015" width="17.140625" style="70" customWidth="1"/>
    <col min="1016" max="1016" width="3" style="70" customWidth="1"/>
    <col min="1017" max="1017" width="17.28515625" style="70" customWidth="1"/>
    <col min="1018" max="1018" width="3" style="70" customWidth="1"/>
    <col min="1019" max="1019" width="17.28515625" style="70" customWidth="1"/>
    <col min="1020" max="1262" width="9.140625" style="70"/>
    <col min="1263" max="1263" width="48.85546875" style="70" customWidth="1"/>
    <col min="1264" max="1264" width="3.42578125" style="70" customWidth="1"/>
    <col min="1265" max="1265" width="12.28515625" style="70" customWidth="1"/>
    <col min="1266" max="1266" width="2.7109375" style="70" customWidth="1"/>
    <col min="1267" max="1267" width="12" style="70" customWidth="1"/>
    <col min="1268" max="1268" width="2.85546875" style="70" customWidth="1"/>
    <col min="1269" max="1269" width="14.7109375" style="70" customWidth="1"/>
    <col min="1270" max="1270" width="2.42578125" style="70" customWidth="1"/>
    <col min="1271" max="1271" width="17.140625" style="70" customWidth="1"/>
    <col min="1272" max="1272" width="3" style="70" customWidth="1"/>
    <col min="1273" max="1273" width="17.28515625" style="70" customWidth="1"/>
    <col min="1274" max="1274" width="3" style="70" customWidth="1"/>
    <col min="1275" max="1275" width="17.28515625" style="70" customWidth="1"/>
    <col min="1276" max="1518" width="9.140625" style="70"/>
    <col min="1519" max="1519" width="48.85546875" style="70" customWidth="1"/>
    <col min="1520" max="1520" width="3.42578125" style="70" customWidth="1"/>
    <col min="1521" max="1521" width="12.28515625" style="70" customWidth="1"/>
    <col min="1522" max="1522" width="2.7109375" style="70" customWidth="1"/>
    <col min="1523" max="1523" width="12" style="70" customWidth="1"/>
    <col min="1524" max="1524" width="2.85546875" style="70" customWidth="1"/>
    <col min="1525" max="1525" width="14.7109375" style="70" customWidth="1"/>
    <col min="1526" max="1526" width="2.42578125" style="70" customWidth="1"/>
    <col min="1527" max="1527" width="17.140625" style="70" customWidth="1"/>
    <col min="1528" max="1528" width="3" style="70" customWidth="1"/>
    <col min="1529" max="1529" width="17.28515625" style="70" customWidth="1"/>
    <col min="1530" max="1530" width="3" style="70" customWidth="1"/>
    <col min="1531" max="1531" width="17.28515625" style="70" customWidth="1"/>
    <col min="1532" max="1774" width="9.140625" style="70"/>
    <col min="1775" max="1775" width="48.85546875" style="70" customWidth="1"/>
    <col min="1776" max="1776" width="3.42578125" style="70" customWidth="1"/>
    <col min="1777" max="1777" width="12.28515625" style="70" customWidth="1"/>
    <col min="1778" max="1778" width="2.7109375" style="70" customWidth="1"/>
    <col min="1779" max="1779" width="12" style="70" customWidth="1"/>
    <col min="1780" max="1780" width="2.85546875" style="70" customWidth="1"/>
    <col min="1781" max="1781" width="14.7109375" style="70" customWidth="1"/>
    <col min="1782" max="1782" width="2.42578125" style="70" customWidth="1"/>
    <col min="1783" max="1783" width="17.140625" style="70" customWidth="1"/>
    <col min="1784" max="1784" width="3" style="70" customWidth="1"/>
    <col min="1785" max="1785" width="17.28515625" style="70" customWidth="1"/>
    <col min="1786" max="1786" width="3" style="70" customWidth="1"/>
    <col min="1787" max="1787" width="17.28515625" style="70" customWidth="1"/>
    <col min="1788" max="2030" width="9.140625" style="70"/>
    <col min="2031" max="2031" width="48.85546875" style="70" customWidth="1"/>
    <col min="2032" max="2032" width="3.42578125" style="70" customWidth="1"/>
    <col min="2033" max="2033" width="12.28515625" style="70" customWidth="1"/>
    <col min="2034" max="2034" width="2.7109375" style="70" customWidth="1"/>
    <col min="2035" max="2035" width="12" style="70" customWidth="1"/>
    <col min="2036" max="2036" width="2.85546875" style="70" customWidth="1"/>
    <col min="2037" max="2037" width="14.7109375" style="70" customWidth="1"/>
    <col min="2038" max="2038" width="2.42578125" style="70" customWidth="1"/>
    <col min="2039" max="2039" width="17.140625" style="70" customWidth="1"/>
    <col min="2040" max="2040" width="3" style="70" customWidth="1"/>
    <col min="2041" max="2041" width="17.28515625" style="70" customWidth="1"/>
    <col min="2042" max="2042" width="3" style="70" customWidth="1"/>
    <col min="2043" max="2043" width="17.28515625" style="70" customWidth="1"/>
    <col min="2044" max="2286" width="9.140625" style="70"/>
    <col min="2287" max="2287" width="48.85546875" style="70" customWidth="1"/>
    <col min="2288" max="2288" width="3.42578125" style="70" customWidth="1"/>
    <col min="2289" max="2289" width="12.28515625" style="70" customWidth="1"/>
    <col min="2290" max="2290" width="2.7109375" style="70" customWidth="1"/>
    <col min="2291" max="2291" width="12" style="70" customWidth="1"/>
    <col min="2292" max="2292" width="2.85546875" style="70" customWidth="1"/>
    <col min="2293" max="2293" width="14.7109375" style="70" customWidth="1"/>
    <col min="2294" max="2294" width="2.42578125" style="70" customWidth="1"/>
    <col min="2295" max="2295" width="17.140625" style="70" customWidth="1"/>
    <col min="2296" max="2296" width="3" style="70" customWidth="1"/>
    <col min="2297" max="2297" width="17.28515625" style="70" customWidth="1"/>
    <col min="2298" max="2298" width="3" style="70" customWidth="1"/>
    <col min="2299" max="2299" width="17.28515625" style="70" customWidth="1"/>
    <col min="2300" max="2542" width="9.140625" style="70"/>
    <col min="2543" max="2543" width="48.85546875" style="70" customWidth="1"/>
    <col min="2544" max="2544" width="3.42578125" style="70" customWidth="1"/>
    <col min="2545" max="2545" width="12.28515625" style="70" customWidth="1"/>
    <col min="2546" max="2546" width="2.7109375" style="70" customWidth="1"/>
    <col min="2547" max="2547" width="12" style="70" customWidth="1"/>
    <col min="2548" max="2548" width="2.85546875" style="70" customWidth="1"/>
    <col min="2549" max="2549" width="14.7109375" style="70" customWidth="1"/>
    <col min="2550" max="2550" width="2.42578125" style="70" customWidth="1"/>
    <col min="2551" max="2551" width="17.140625" style="70" customWidth="1"/>
    <col min="2552" max="2552" width="3" style="70" customWidth="1"/>
    <col min="2553" max="2553" width="17.28515625" style="70" customWidth="1"/>
    <col min="2554" max="2554" width="3" style="70" customWidth="1"/>
    <col min="2555" max="2555" width="17.28515625" style="70" customWidth="1"/>
    <col min="2556" max="2798" width="9.140625" style="70"/>
    <col min="2799" max="2799" width="48.85546875" style="70" customWidth="1"/>
    <col min="2800" max="2800" width="3.42578125" style="70" customWidth="1"/>
    <col min="2801" max="2801" width="12.28515625" style="70" customWidth="1"/>
    <col min="2802" max="2802" width="2.7109375" style="70" customWidth="1"/>
    <col min="2803" max="2803" width="12" style="70" customWidth="1"/>
    <col min="2804" max="2804" width="2.85546875" style="70" customWidth="1"/>
    <col min="2805" max="2805" width="14.7109375" style="70" customWidth="1"/>
    <col min="2806" max="2806" width="2.42578125" style="70" customWidth="1"/>
    <col min="2807" max="2807" width="17.140625" style="70" customWidth="1"/>
    <col min="2808" max="2808" width="3" style="70" customWidth="1"/>
    <col min="2809" max="2809" width="17.28515625" style="70" customWidth="1"/>
    <col min="2810" max="2810" width="3" style="70" customWidth="1"/>
    <col min="2811" max="2811" width="17.28515625" style="70" customWidth="1"/>
    <col min="2812" max="3054" width="9.140625" style="70"/>
    <col min="3055" max="3055" width="48.85546875" style="70" customWidth="1"/>
    <col min="3056" max="3056" width="3.42578125" style="70" customWidth="1"/>
    <col min="3057" max="3057" width="12.28515625" style="70" customWidth="1"/>
    <col min="3058" max="3058" width="2.7109375" style="70" customWidth="1"/>
    <col min="3059" max="3059" width="12" style="70" customWidth="1"/>
    <col min="3060" max="3060" width="2.85546875" style="70" customWidth="1"/>
    <col min="3061" max="3061" width="14.7109375" style="70" customWidth="1"/>
    <col min="3062" max="3062" width="2.42578125" style="70" customWidth="1"/>
    <col min="3063" max="3063" width="17.140625" style="70" customWidth="1"/>
    <col min="3064" max="3064" width="3" style="70" customWidth="1"/>
    <col min="3065" max="3065" width="17.28515625" style="70" customWidth="1"/>
    <col min="3066" max="3066" width="3" style="70" customWidth="1"/>
    <col min="3067" max="3067" width="17.28515625" style="70" customWidth="1"/>
    <col min="3068" max="3310" width="9.140625" style="70"/>
    <col min="3311" max="3311" width="48.85546875" style="70" customWidth="1"/>
    <col min="3312" max="3312" width="3.42578125" style="70" customWidth="1"/>
    <col min="3313" max="3313" width="12.28515625" style="70" customWidth="1"/>
    <col min="3314" max="3314" width="2.7109375" style="70" customWidth="1"/>
    <col min="3315" max="3315" width="12" style="70" customWidth="1"/>
    <col min="3316" max="3316" width="2.85546875" style="70" customWidth="1"/>
    <col min="3317" max="3317" width="14.7109375" style="70" customWidth="1"/>
    <col min="3318" max="3318" width="2.42578125" style="70" customWidth="1"/>
    <col min="3319" max="3319" width="17.140625" style="70" customWidth="1"/>
    <col min="3320" max="3320" width="3" style="70" customWidth="1"/>
    <col min="3321" max="3321" width="17.28515625" style="70" customWidth="1"/>
    <col min="3322" max="3322" width="3" style="70" customWidth="1"/>
    <col min="3323" max="3323" width="17.28515625" style="70" customWidth="1"/>
    <col min="3324" max="3566" width="9.140625" style="70"/>
    <col min="3567" max="3567" width="48.85546875" style="70" customWidth="1"/>
    <col min="3568" max="3568" width="3.42578125" style="70" customWidth="1"/>
    <col min="3569" max="3569" width="12.28515625" style="70" customWidth="1"/>
    <col min="3570" max="3570" width="2.7109375" style="70" customWidth="1"/>
    <col min="3571" max="3571" width="12" style="70" customWidth="1"/>
    <col min="3572" max="3572" width="2.85546875" style="70" customWidth="1"/>
    <col min="3573" max="3573" width="14.7109375" style="70" customWidth="1"/>
    <col min="3574" max="3574" width="2.42578125" style="70" customWidth="1"/>
    <col min="3575" max="3575" width="17.140625" style="70" customWidth="1"/>
    <col min="3576" max="3576" width="3" style="70" customWidth="1"/>
    <col min="3577" max="3577" width="17.28515625" style="70" customWidth="1"/>
    <col min="3578" max="3578" width="3" style="70" customWidth="1"/>
    <col min="3579" max="3579" width="17.28515625" style="70" customWidth="1"/>
    <col min="3580" max="3822" width="9.140625" style="70"/>
    <col min="3823" max="3823" width="48.85546875" style="70" customWidth="1"/>
    <col min="3824" max="3824" width="3.42578125" style="70" customWidth="1"/>
    <col min="3825" max="3825" width="12.28515625" style="70" customWidth="1"/>
    <col min="3826" max="3826" width="2.7109375" style="70" customWidth="1"/>
    <col min="3827" max="3827" width="12" style="70" customWidth="1"/>
    <col min="3828" max="3828" width="2.85546875" style="70" customWidth="1"/>
    <col min="3829" max="3829" width="14.7109375" style="70" customWidth="1"/>
    <col min="3830" max="3830" width="2.42578125" style="70" customWidth="1"/>
    <col min="3831" max="3831" width="17.140625" style="70" customWidth="1"/>
    <col min="3832" max="3832" width="3" style="70" customWidth="1"/>
    <col min="3833" max="3833" width="17.28515625" style="70" customWidth="1"/>
    <col min="3834" max="3834" width="3" style="70" customWidth="1"/>
    <col min="3835" max="3835" width="17.28515625" style="70" customWidth="1"/>
    <col min="3836" max="4078" width="9.140625" style="70"/>
    <col min="4079" max="4079" width="48.85546875" style="70" customWidth="1"/>
    <col min="4080" max="4080" width="3.42578125" style="70" customWidth="1"/>
    <col min="4081" max="4081" width="12.28515625" style="70" customWidth="1"/>
    <col min="4082" max="4082" width="2.7109375" style="70" customWidth="1"/>
    <col min="4083" max="4083" width="12" style="70" customWidth="1"/>
    <col min="4084" max="4084" width="2.85546875" style="70" customWidth="1"/>
    <col min="4085" max="4085" width="14.7109375" style="70" customWidth="1"/>
    <col min="4086" max="4086" width="2.42578125" style="70" customWidth="1"/>
    <col min="4087" max="4087" width="17.140625" style="70" customWidth="1"/>
    <col min="4088" max="4088" width="3" style="70" customWidth="1"/>
    <col min="4089" max="4089" width="17.28515625" style="70" customWidth="1"/>
    <col min="4090" max="4090" width="3" style="70" customWidth="1"/>
    <col min="4091" max="4091" width="17.28515625" style="70" customWidth="1"/>
    <col min="4092" max="4334" width="9.140625" style="70"/>
    <col min="4335" max="4335" width="48.85546875" style="70" customWidth="1"/>
    <col min="4336" max="4336" width="3.42578125" style="70" customWidth="1"/>
    <col min="4337" max="4337" width="12.28515625" style="70" customWidth="1"/>
    <col min="4338" max="4338" width="2.7109375" style="70" customWidth="1"/>
    <col min="4339" max="4339" width="12" style="70" customWidth="1"/>
    <col min="4340" max="4340" width="2.85546875" style="70" customWidth="1"/>
    <col min="4341" max="4341" width="14.7109375" style="70" customWidth="1"/>
    <col min="4342" max="4342" width="2.42578125" style="70" customWidth="1"/>
    <col min="4343" max="4343" width="17.140625" style="70" customWidth="1"/>
    <col min="4344" max="4344" width="3" style="70" customWidth="1"/>
    <col min="4345" max="4345" width="17.28515625" style="70" customWidth="1"/>
    <col min="4346" max="4346" width="3" style="70" customWidth="1"/>
    <col min="4347" max="4347" width="17.28515625" style="70" customWidth="1"/>
    <col min="4348" max="4590" width="9.140625" style="70"/>
    <col min="4591" max="4591" width="48.85546875" style="70" customWidth="1"/>
    <col min="4592" max="4592" width="3.42578125" style="70" customWidth="1"/>
    <col min="4593" max="4593" width="12.28515625" style="70" customWidth="1"/>
    <col min="4594" max="4594" width="2.7109375" style="70" customWidth="1"/>
    <col min="4595" max="4595" width="12" style="70" customWidth="1"/>
    <col min="4596" max="4596" width="2.85546875" style="70" customWidth="1"/>
    <col min="4597" max="4597" width="14.7109375" style="70" customWidth="1"/>
    <col min="4598" max="4598" width="2.42578125" style="70" customWidth="1"/>
    <col min="4599" max="4599" width="17.140625" style="70" customWidth="1"/>
    <col min="4600" max="4600" width="3" style="70" customWidth="1"/>
    <col min="4601" max="4601" width="17.28515625" style="70" customWidth="1"/>
    <col min="4602" max="4602" width="3" style="70" customWidth="1"/>
    <col min="4603" max="4603" width="17.28515625" style="70" customWidth="1"/>
    <col min="4604" max="4846" width="9.140625" style="70"/>
    <col min="4847" max="4847" width="48.85546875" style="70" customWidth="1"/>
    <col min="4848" max="4848" width="3.42578125" style="70" customWidth="1"/>
    <col min="4849" max="4849" width="12.28515625" style="70" customWidth="1"/>
    <col min="4850" max="4850" width="2.7109375" style="70" customWidth="1"/>
    <col min="4851" max="4851" width="12" style="70" customWidth="1"/>
    <col min="4852" max="4852" width="2.85546875" style="70" customWidth="1"/>
    <col min="4853" max="4853" width="14.7109375" style="70" customWidth="1"/>
    <col min="4854" max="4854" width="2.42578125" style="70" customWidth="1"/>
    <col min="4855" max="4855" width="17.140625" style="70" customWidth="1"/>
    <col min="4856" max="4856" width="3" style="70" customWidth="1"/>
    <col min="4857" max="4857" width="17.28515625" style="70" customWidth="1"/>
    <col min="4858" max="4858" width="3" style="70" customWidth="1"/>
    <col min="4859" max="4859" width="17.28515625" style="70" customWidth="1"/>
    <col min="4860" max="5102" width="9.140625" style="70"/>
    <col min="5103" max="5103" width="48.85546875" style="70" customWidth="1"/>
    <col min="5104" max="5104" width="3.42578125" style="70" customWidth="1"/>
    <col min="5105" max="5105" width="12.28515625" style="70" customWidth="1"/>
    <col min="5106" max="5106" width="2.7109375" style="70" customWidth="1"/>
    <col min="5107" max="5107" width="12" style="70" customWidth="1"/>
    <col min="5108" max="5108" width="2.85546875" style="70" customWidth="1"/>
    <col min="5109" max="5109" width="14.7109375" style="70" customWidth="1"/>
    <col min="5110" max="5110" width="2.42578125" style="70" customWidth="1"/>
    <col min="5111" max="5111" width="17.140625" style="70" customWidth="1"/>
    <col min="5112" max="5112" width="3" style="70" customWidth="1"/>
    <col min="5113" max="5113" width="17.28515625" style="70" customWidth="1"/>
    <col min="5114" max="5114" width="3" style="70" customWidth="1"/>
    <col min="5115" max="5115" width="17.28515625" style="70" customWidth="1"/>
    <col min="5116" max="5358" width="9.140625" style="70"/>
    <col min="5359" max="5359" width="48.85546875" style="70" customWidth="1"/>
    <col min="5360" max="5360" width="3.42578125" style="70" customWidth="1"/>
    <col min="5361" max="5361" width="12.28515625" style="70" customWidth="1"/>
    <col min="5362" max="5362" width="2.7109375" style="70" customWidth="1"/>
    <col min="5363" max="5363" width="12" style="70" customWidth="1"/>
    <col min="5364" max="5364" width="2.85546875" style="70" customWidth="1"/>
    <col min="5365" max="5365" width="14.7109375" style="70" customWidth="1"/>
    <col min="5366" max="5366" width="2.42578125" style="70" customWidth="1"/>
    <col min="5367" max="5367" width="17.140625" style="70" customWidth="1"/>
    <col min="5368" max="5368" width="3" style="70" customWidth="1"/>
    <col min="5369" max="5369" width="17.28515625" style="70" customWidth="1"/>
    <col min="5370" max="5370" width="3" style="70" customWidth="1"/>
    <col min="5371" max="5371" width="17.28515625" style="70" customWidth="1"/>
    <col min="5372" max="5614" width="9.140625" style="70"/>
    <col min="5615" max="5615" width="48.85546875" style="70" customWidth="1"/>
    <col min="5616" max="5616" width="3.42578125" style="70" customWidth="1"/>
    <col min="5617" max="5617" width="12.28515625" style="70" customWidth="1"/>
    <col min="5618" max="5618" width="2.7109375" style="70" customWidth="1"/>
    <col min="5619" max="5619" width="12" style="70" customWidth="1"/>
    <col min="5620" max="5620" width="2.85546875" style="70" customWidth="1"/>
    <col min="5621" max="5621" width="14.7109375" style="70" customWidth="1"/>
    <col min="5622" max="5622" width="2.42578125" style="70" customWidth="1"/>
    <col min="5623" max="5623" width="17.140625" style="70" customWidth="1"/>
    <col min="5624" max="5624" width="3" style="70" customWidth="1"/>
    <col min="5625" max="5625" width="17.28515625" style="70" customWidth="1"/>
    <col min="5626" max="5626" width="3" style="70" customWidth="1"/>
    <col min="5627" max="5627" width="17.28515625" style="70" customWidth="1"/>
    <col min="5628" max="5870" width="9.140625" style="70"/>
    <col min="5871" max="5871" width="48.85546875" style="70" customWidth="1"/>
    <col min="5872" max="5872" width="3.42578125" style="70" customWidth="1"/>
    <col min="5873" max="5873" width="12.28515625" style="70" customWidth="1"/>
    <col min="5874" max="5874" width="2.7109375" style="70" customWidth="1"/>
    <col min="5875" max="5875" width="12" style="70" customWidth="1"/>
    <col min="5876" max="5876" width="2.85546875" style="70" customWidth="1"/>
    <col min="5877" max="5877" width="14.7109375" style="70" customWidth="1"/>
    <col min="5878" max="5878" width="2.42578125" style="70" customWidth="1"/>
    <col min="5879" max="5879" width="17.140625" style="70" customWidth="1"/>
    <col min="5880" max="5880" width="3" style="70" customWidth="1"/>
    <col min="5881" max="5881" width="17.28515625" style="70" customWidth="1"/>
    <col min="5882" max="5882" width="3" style="70" customWidth="1"/>
    <col min="5883" max="5883" width="17.28515625" style="70" customWidth="1"/>
    <col min="5884" max="6126" width="9.140625" style="70"/>
    <col min="6127" max="6127" width="48.85546875" style="70" customWidth="1"/>
    <col min="6128" max="6128" width="3.42578125" style="70" customWidth="1"/>
    <col min="6129" max="6129" width="12.28515625" style="70" customWidth="1"/>
    <col min="6130" max="6130" width="2.7109375" style="70" customWidth="1"/>
    <col min="6131" max="6131" width="12" style="70" customWidth="1"/>
    <col min="6132" max="6132" width="2.85546875" style="70" customWidth="1"/>
    <col min="6133" max="6133" width="14.7109375" style="70" customWidth="1"/>
    <col min="6134" max="6134" width="2.42578125" style="70" customWidth="1"/>
    <col min="6135" max="6135" width="17.140625" style="70" customWidth="1"/>
    <col min="6136" max="6136" width="3" style="70" customWidth="1"/>
    <col min="6137" max="6137" width="17.28515625" style="70" customWidth="1"/>
    <col min="6138" max="6138" width="3" style="70" customWidth="1"/>
    <col min="6139" max="6139" width="17.28515625" style="70" customWidth="1"/>
    <col min="6140" max="6382" width="9.140625" style="70"/>
    <col min="6383" max="6383" width="48.85546875" style="70" customWidth="1"/>
    <col min="6384" max="6384" width="3.42578125" style="70" customWidth="1"/>
    <col min="6385" max="6385" width="12.28515625" style="70" customWidth="1"/>
    <col min="6386" max="6386" width="2.7109375" style="70" customWidth="1"/>
    <col min="6387" max="6387" width="12" style="70" customWidth="1"/>
    <col min="6388" max="6388" width="2.85546875" style="70" customWidth="1"/>
    <col min="6389" max="6389" width="14.7109375" style="70" customWidth="1"/>
    <col min="6390" max="6390" width="2.42578125" style="70" customWidth="1"/>
    <col min="6391" max="6391" width="17.140625" style="70" customWidth="1"/>
    <col min="6392" max="6392" width="3" style="70" customWidth="1"/>
    <col min="6393" max="6393" width="17.28515625" style="70" customWidth="1"/>
    <col min="6394" max="6394" width="3" style="70" customWidth="1"/>
    <col min="6395" max="6395" width="17.28515625" style="70" customWidth="1"/>
    <col min="6396" max="6638" width="9.140625" style="70"/>
    <col min="6639" max="6639" width="48.85546875" style="70" customWidth="1"/>
    <col min="6640" max="6640" width="3.42578125" style="70" customWidth="1"/>
    <col min="6641" max="6641" width="12.28515625" style="70" customWidth="1"/>
    <col min="6642" max="6642" width="2.7109375" style="70" customWidth="1"/>
    <col min="6643" max="6643" width="12" style="70" customWidth="1"/>
    <col min="6644" max="6644" width="2.85546875" style="70" customWidth="1"/>
    <col min="6645" max="6645" width="14.7109375" style="70" customWidth="1"/>
    <col min="6646" max="6646" width="2.42578125" style="70" customWidth="1"/>
    <col min="6647" max="6647" width="17.140625" style="70" customWidth="1"/>
    <col min="6648" max="6648" width="3" style="70" customWidth="1"/>
    <col min="6649" max="6649" width="17.28515625" style="70" customWidth="1"/>
    <col min="6650" max="6650" width="3" style="70" customWidth="1"/>
    <col min="6651" max="6651" width="17.28515625" style="70" customWidth="1"/>
    <col min="6652" max="6894" width="9.140625" style="70"/>
    <col min="6895" max="6895" width="48.85546875" style="70" customWidth="1"/>
    <col min="6896" max="6896" width="3.42578125" style="70" customWidth="1"/>
    <col min="6897" max="6897" width="12.28515625" style="70" customWidth="1"/>
    <col min="6898" max="6898" width="2.7109375" style="70" customWidth="1"/>
    <col min="6899" max="6899" width="12" style="70" customWidth="1"/>
    <col min="6900" max="6900" width="2.85546875" style="70" customWidth="1"/>
    <col min="6901" max="6901" width="14.7109375" style="70" customWidth="1"/>
    <col min="6902" max="6902" width="2.42578125" style="70" customWidth="1"/>
    <col min="6903" max="6903" width="17.140625" style="70" customWidth="1"/>
    <col min="6904" max="6904" width="3" style="70" customWidth="1"/>
    <col min="6905" max="6905" width="17.28515625" style="70" customWidth="1"/>
    <col min="6906" max="6906" width="3" style="70" customWidth="1"/>
    <col min="6907" max="6907" width="17.28515625" style="70" customWidth="1"/>
    <col min="6908" max="7150" width="9.140625" style="70"/>
    <col min="7151" max="7151" width="48.85546875" style="70" customWidth="1"/>
    <col min="7152" max="7152" width="3.42578125" style="70" customWidth="1"/>
    <col min="7153" max="7153" width="12.28515625" style="70" customWidth="1"/>
    <col min="7154" max="7154" width="2.7109375" style="70" customWidth="1"/>
    <col min="7155" max="7155" width="12" style="70" customWidth="1"/>
    <col min="7156" max="7156" width="2.85546875" style="70" customWidth="1"/>
    <col min="7157" max="7157" width="14.7109375" style="70" customWidth="1"/>
    <col min="7158" max="7158" width="2.42578125" style="70" customWidth="1"/>
    <col min="7159" max="7159" width="17.140625" style="70" customWidth="1"/>
    <col min="7160" max="7160" width="3" style="70" customWidth="1"/>
    <col min="7161" max="7161" width="17.28515625" style="70" customWidth="1"/>
    <col min="7162" max="7162" width="3" style="70" customWidth="1"/>
    <col min="7163" max="7163" width="17.28515625" style="70" customWidth="1"/>
    <col min="7164" max="7406" width="9.140625" style="70"/>
    <col min="7407" max="7407" width="48.85546875" style="70" customWidth="1"/>
    <col min="7408" max="7408" width="3.42578125" style="70" customWidth="1"/>
    <col min="7409" max="7409" width="12.28515625" style="70" customWidth="1"/>
    <col min="7410" max="7410" width="2.7109375" style="70" customWidth="1"/>
    <col min="7411" max="7411" width="12" style="70" customWidth="1"/>
    <col min="7412" max="7412" width="2.85546875" style="70" customWidth="1"/>
    <col min="7413" max="7413" width="14.7109375" style="70" customWidth="1"/>
    <col min="7414" max="7414" width="2.42578125" style="70" customWidth="1"/>
    <col min="7415" max="7415" width="17.140625" style="70" customWidth="1"/>
    <col min="7416" max="7416" width="3" style="70" customWidth="1"/>
    <col min="7417" max="7417" width="17.28515625" style="70" customWidth="1"/>
    <col min="7418" max="7418" width="3" style="70" customWidth="1"/>
    <col min="7419" max="7419" width="17.28515625" style="70" customWidth="1"/>
    <col min="7420" max="7662" width="9.140625" style="70"/>
    <col min="7663" max="7663" width="48.85546875" style="70" customWidth="1"/>
    <col min="7664" max="7664" width="3.42578125" style="70" customWidth="1"/>
    <col min="7665" max="7665" width="12.28515625" style="70" customWidth="1"/>
    <col min="7666" max="7666" width="2.7109375" style="70" customWidth="1"/>
    <col min="7667" max="7667" width="12" style="70" customWidth="1"/>
    <col min="7668" max="7668" width="2.85546875" style="70" customWidth="1"/>
    <col min="7669" max="7669" width="14.7109375" style="70" customWidth="1"/>
    <col min="7670" max="7670" width="2.42578125" style="70" customWidth="1"/>
    <col min="7671" max="7671" width="17.140625" style="70" customWidth="1"/>
    <col min="7672" max="7672" width="3" style="70" customWidth="1"/>
    <col min="7673" max="7673" width="17.28515625" style="70" customWidth="1"/>
    <col min="7674" max="7674" width="3" style="70" customWidth="1"/>
    <col min="7675" max="7675" width="17.28515625" style="70" customWidth="1"/>
    <col min="7676" max="7918" width="9.140625" style="70"/>
    <col min="7919" max="7919" width="48.85546875" style="70" customWidth="1"/>
    <col min="7920" max="7920" width="3.42578125" style="70" customWidth="1"/>
    <col min="7921" max="7921" width="12.28515625" style="70" customWidth="1"/>
    <col min="7922" max="7922" width="2.7109375" style="70" customWidth="1"/>
    <col min="7923" max="7923" width="12" style="70" customWidth="1"/>
    <col min="7924" max="7924" width="2.85546875" style="70" customWidth="1"/>
    <col min="7925" max="7925" width="14.7109375" style="70" customWidth="1"/>
    <col min="7926" max="7926" width="2.42578125" style="70" customWidth="1"/>
    <col min="7927" max="7927" width="17.140625" style="70" customWidth="1"/>
    <col min="7928" max="7928" width="3" style="70" customWidth="1"/>
    <col min="7929" max="7929" width="17.28515625" style="70" customWidth="1"/>
    <col min="7930" max="7930" width="3" style="70" customWidth="1"/>
    <col min="7931" max="7931" width="17.28515625" style="70" customWidth="1"/>
    <col min="7932" max="8174" width="9.140625" style="70"/>
    <col min="8175" max="8175" width="48.85546875" style="70" customWidth="1"/>
    <col min="8176" max="8176" width="3.42578125" style="70" customWidth="1"/>
    <col min="8177" max="8177" width="12.28515625" style="70" customWidth="1"/>
    <col min="8178" max="8178" width="2.7109375" style="70" customWidth="1"/>
    <col min="8179" max="8179" width="12" style="70" customWidth="1"/>
    <col min="8180" max="8180" width="2.85546875" style="70" customWidth="1"/>
    <col min="8181" max="8181" width="14.7109375" style="70" customWidth="1"/>
    <col min="8182" max="8182" width="2.42578125" style="70" customWidth="1"/>
    <col min="8183" max="8183" width="17.140625" style="70" customWidth="1"/>
    <col min="8184" max="8184" width="3" style="70" customWidth="1"/>
    <col min="8185" max="8185" width="17.28515625" style="70" customWidth="1"/>
    <col min="8186" max="8186" width="3" style="70" customWidth="1"/>
    <col min="8187" max="8187" width="17.28515625" style="70" customWidth="1"/>
    <col min="8188" max="8430" width="9.140625" style="70"/>
    <col min="8431" max="8431" width="48.85546875" style="70" customWidth="1"/>
    <col min="8432" max="8432" width="3.42578125" style="70" customWidth="1"/>
    <col min="8433" max="8433" width="12.28515625" style="70" customWidth="1"/>
    <col min="8434" max="8434" width="2.7109375" style="70" customWidth="1"/>
    <col min="8435" max="8435" width="12" style="70" customWidth="1"/>
    <col min="8436" max="8436" width="2.85546875" style="70" customWidth="1"/>
    <col min="8437" max="8437" width="14.7109375" style="70" customWidth="1"/>
    <col min="8438" max="8438" width="2.42578125" style="70" customWidth="1"/>
    <col min="8439" max="8439" width="17.140625" style="70" customWidth="1"/>
    <col min="8440" max="8440" width="3" style="70" customWidth="1"/>
    <col min="8441" max="8441" width="17.28515625" style="70" customWidth="1"/>
    <col min="8442" max="8442" width="3" style="70" customWidth="1"/>
    <col min="8443" max="8443" width="17.28515625" style="70" customWidth="1"/>
    <col min="8444" max="8686" width="9.140625" style="70"/>
    <col min="8687" max="8687" width="48.85546875" style="70" customWidth="1"/>
    <col min="8688" max="8688" width="3.42578125" style="70" customWidth="1"/>
    <col min="8689" max="8689" width="12.28515625" style="70" customWidth="1"/>
    <col min="8690" max="8690" width="2.7109375" style="70" customWidth="1"/>
    <col min="8691" max="8691" width="12" style="70" customWidth="1"/>
    <col min="8692" max="8692" width="2.85546875" style="70" customWidth="1"/>
    <col min="8693" max="8693" width="14.7109375" style="70" customWidth="1"/>
    <col min="8694" max="8694" width="2.42578125" style="70" customWidth="1"/>
    <col min="8695" max="8695" width="17.140625" style="70" customWidth="1"/>
    <col min="8696" max="8696" width="3" style="70" customWidth="1"/>
    <col min="8697" max="8697" width="17.28515625" style="70" customWidth="1"/>
    <col min="8698" max="8698" width="3" style="70" customWidth="1"/>
    <col min="8699" max="8699" width="17.28515625" style="70" customWidth="1"/>
    <col min="8700" max="8942" width="9.140625" style="70"/>
    <col min="8943" max="8943" width="48.85546875" style="70" customWidth="1"/>
    <col min="8944" max="8944" width="3.42578125" style="70" customWidth="1"/>
    <col min="8945" max="8945" width="12.28515625" style="70" customWidth="1"/>
    <col min="8946" max="8946" width="2.7109375" style="70" customWidth="1"/>
    <col min="8947" max="8947" width="12" style="70" customWidth="1"/>
    <col min="8948" max="8948" width="2.85546875" style="70" customWidth="1"/>
    <col min="8949" max="8949" width="14.7109375" style="70" customWidth="1"/>
    <col min="8950" max="8950" width="2.42578125" style="70" customWidth="1"/>
    <col min="8951" max="8951" width="17.140625" style="70" customWidth="1"/>
    <col min="8952" max="8952" width="3" style="70" customWidth="1"/>
    <col min="8953" max="8953" width="17.28515625" style="70" customWidth="1"/>
    <col min="8954" max="8954" width="3" style="70" customWidth="1"/>
    <col min="8955" max="8955" width="17.28515625" style="70" customWidth="1"/>
    <col min="8956" max="9198" width="9.140625" style="70"/>
    <col min="9199" max="9199" width="48.85546875" style="70" customWidth="1"/>
    <col min="9200" max="9200" width="3.42578125" style="70" customWidth="1"/>
    <col min="9201" max="9201" width="12.28515625" style="70" customWidth="1"/>
    <col min="9202" max="9202" width="2.7109375" style="70" customWidth="1"/>
    <col min="9203" max="9203" width="12" style="70" customWidth="1"/>
    <col min="9204" max="9204" width="2.85546875" style="70" customWidth="1"/>
    <col min="9205" max="9205" width="14.7109375" style="70" customWidth="1"/>
    <col min="9206" max="9206" width="2.42578125" style="70" customWidth="1"/>
    <col min="9207" max="9207" width="17.140625" style="70" customWidth="1"/>
    <col min="9208" max="9208" width="3" style="70" customWidth="1"/>
    <col min="9209" max="9209" width="17.28515625" style="70" customWidth="1"/>
    <col min="9210" max="9210" width="3" style="70" customWidth="1"/>
    <col min="9211" max="9211" width="17.28515625" style="70" customWidth="1"/>
    <col min="9212" max="9454" width="9.140625" style="70"/>
    <col min="9455" max="9455" width="48.85546875" style="70" customWidth="1"/>
    <col min="9456" max="9456" width="3.42578125" style="70" customWidth="1"/>
    <col min="9457" max="9457" width="12.28515625" style="70" customWidth="1"/>
    <col min="9458" max="9458" width="2.7109375" style="70" customWidth="1"/>
    <col min="9459" max="9459" width="12" style="70" customWidth="1"/>
    <col min="9460" max="9460" width="2.85546875" style="70" customWidth="1"/>
    <col min="9461" max="9461" width="14.7109375" style="70" customWidth="1"/>
    <col min="9462" max="9462" width="2.42578125" style="70" customWidth="1"/>
    <col min="9463" max="9463" width="17.140625" style="70" customWidth="1"/>
    <col min="9464" max="9464" width="3" style="70" customWidth="1"/>
    <col min="9465" max="9465" width="17.28515625" style="70" customWidth="1"/>
    <col min="9466" max="9466" width="3" style="70" customWidth="1"/>
    <col min="9467" max="9467" width="17.28515625" style="70" customWidth="1"/>
    <col min="9468" max="9710" width="9.140625" style="70"/>
    <col min="9711" max="9711" width="48.85546875" style="70" customWidth="1"/>
    <col min="9712" max="9712" width="3.42578125" style="70" customWidth="1"/>
    <col min="9713" max="9713" width="12.28515625" style="70" customWidth="1"/>
    <col min="9714" max="9714" width="2.7109375" style="70" customWidth="1"/>
    <col min="9715" max="9715" width="12" style="70" customWidth="1"/>
    <col min="9716" max="9716" width="2.85546875" style="70" customWidth="1"/>
    <col min="9717" max="9717" width="14.7109375" style="70" customWidth="1"/>
    <col min="9718" max="9718" width="2.42578125" style="70" customWidth="1"/>
    <col min="9719" max="9719" width="17.140625" style="70" customWidth="1"/>
    <col min="9720" max="9720" width="3" style="70" customWidth="1"/>
    <col min="9721" max="9721" width="17.28515625" style="70" customWidth="1"/>
    <col min="9722" max="9722" width="3" style="70" customWidth="1"/>
    <col min="9723" max="9723" width="17.28515625" style="70" customWidth="1"/>
    <col min="9724" max="9966" width="9.140625" style="70"/>
    <col min="9967" max="9967" width="48.85546875" style="70" customWidth="1"/>
    <col min="9968" max="9968" width="3.42578125" style="70" customWidth="1"/>
    <col min="9969" max="9969" width="12.28515625" style="70" customWidth="1"/>
    <col min="9970" max="9970" width="2.7109375" style="70" customWidth="1"/>
    <col min="9971" max="9971" width="12" style="70" customWidth="1"/>
    <col min="9972" max="9972" width="2.85546875" style="70" customWidth="1"/>
    <col min="9973" max="9973" width="14.7109375" style="70" customWidth="1"/>
    <col min="9974" max="9974" width="2.42578125" style="70" customWidth="1"/>
    <col min="9975" max="9975" width="17.140625" style="70" customWidth="1"/>
    <col min="9976" max="9976" width="3" style="70" customWidth="1"/>
    <col min="9977" max="9977" width="17.28515625" style="70" customWidth="1"/>
    <col min="9978" max="9978" width="3" style="70" customWidth="1"/>
    <col min="9979" max="9979" width="17.28515625" style="70" customWidth="1"/>
    <col min="9980" max="10222" width="9.140625" style="70"/>
    <col min="10223" max="10223" width="48.85546875" style="70" customWidth="1"/>
    <col min="10224" max="10224" width="3.42578125" style="70" customWidth="1"/>
    <col min="10225" max="10225" width="12.28515625" style="70" customWidth="1"/>
    <col min="10226" max="10226" width="2.7109375" style="70" customWidth="1"/>
    <col min="10227" max="10227" width="12" style="70" customWidth="1"/>
    <col min="10228" max="10228" width="2.85546875" style="70" customWidth="1"/>
    <col min="10229" max="10229" width="14.7109375" style="70" customWidth="1"/>
    <col min="10230" max="10230" width="2.42578125" style="70" customWidth="1"/>
    <col min="10231" max="10231" width="17.140625" style="70" customWidth="1"/>
    <col min="10232" max="10232" width="3" style="70" customWidth="1"/>
    <col min="10233" max="10233" width="17.28515625" style="70" customWidth="1"/>
    <col min="10234" max="10234" width="3" style="70" customWidth="1"/>
    <col min="10235" max="10235" width="17.28515625" style="70" customWidth="1"/>
    <col min="10236" max="10478" width="9.140625" style="70"/>
    <col min="10479" max="10479" width="48.85546875" style="70" customWidth="1"/>
    <col min="10480" max="10480" width="3.42578125" style="70" customWidth="1"/>
    <col min="10481" max="10481" width="12.28515625" style="70" customWidth="1"/>
    <col min="10482" max="10482" width="2.7109375" style="70" customWidth="1"/>
    <col min="10483" max="10483" width="12" style="70" customWidth="1"/>
    <col min="10484" max="10484" width="2.85546875" style="70" customWidth="1"/>
    <col min="10485" max="10485" width="14.7109375" style="70" customWidth="1"/>
    <col min="10486" max="10486" width="2.42578125" style="70" customWidth="1"/>
    <col min="10487" max="10487" width="17.140625" style="70" customWidth="1"/>
    <col min="10488" max="10488" width="3" style="70" customWidth="1"/>
    <col min="10489" max="10489" width="17.28515625" style="70" customWidth="1"/>
    <col min="10490" max="10490" width="3" style="70" customWidth="1"/>
    <col min="10491" max="10491" width="17.28515625" style="70" customWidth="1"/>
    <col min="10492" max="10734" width="9.140625" style="70"/>
    <col min="10735" max="10735" width="48.85546875" style="70" customWidth="1"/>
    <col min="10736" max="10736" width="3.42578125" style="70" customWidth="1"/>
    <col min="10737" max="10737" width="12.28515625" style="70" customWidth="1"/>
    <col min="10738" max="10738" width="2.7109375" style="70" customWidth="1"/>
    <col min="10739" max="10739" width="12" style="70" customWidth="1"/>
    <col min="10740" max="10740" width="2.85546875" style="70" customWidth="1"/>
    <col min="10741" max="10741" width="14.7109375" style="70" customWidth="1"/>
    <col min="10742" max="10742" width="2.42578125" style="70" customWidth="1"/>
    <col min="10743" max="10743" width="17.140625" style="70" customWidth="1"/>
    <col min="10744" max="10744" width="3" style="70" customWidth="1"/>
    <col min="10745" max="10745" width="17.28515625" style="70" customWidth="1"/>
    <col min="10746" max="10746" width="3" style="70" customWidth="1"/>
    <col min="10747" max="10747" width="17.28515625" style="70" customWidth="1"/>
    <col min="10748" max="10990" width="9.140625" style="70"/>
    <col min="10991" max="10991" width="48.85546875" style="70" customWidth="1"/>
    <col min="10992" max="10992" width="3.42578125" style="70" customWidth="1"/>
    <col min="10993" max="10993" width="12.28515625" style="70" customWidth="1"/>
    <col min="10994" max="10994" width="2.7109375" style="70" customWidth="1"/>
    <col min="10995" max="10995" width="12" style="70" customWidth="1"/>
    <col min="10996" max="10996" width="2.85546875" style="70" customWidth="1"/>
    <col min="10997" max="10997" width="14.7109375" style="70" customWidth="1"/>
    <col min="10998" max="10998" width="2.42578125" style="70" customWidth="1"/>
    <col min="10999" max="10999" width="17.140625" style="70" customWidth="1"/>
    <col min="11000" max="11000" width="3" style="70" customWidth="1"/>
    <col min="11001" max="11001" width="17.28515625" style="70" customWidth="1"/>
    <col min="11002" max="11002" width="3" style="70" customWidth="1"/>
    <col min="11003" max="11003" width="17.28515625" style="70" customWidth="1"/>
    <col min="11004" max="11246" width="9.140625" style="70"/>
    <col min="11247" max="11247" width="48.85546875" style="70" customWidth="1"/>
    <col min="11248" max="11248" width="3.42578125" style="70" customWidth="1"/>
    <col min="11249" max="11249" width="12.28515625" style="70" customWidth="1"/>
    <col min="11250" max="11250" width="2.7109375" style="70" customWidth="1"/>
    <col min="11251" max="11251" width="12" style="70" customWidth="1"/>
    <col min="11252" max="11252" width="2.85546875" style="70" customWidth="1"/>
    <col min="11253" max="11253" width="14.7109375" style="70" customWidth="1"/>
    <col min="11254" max="11254" width="2.42578125" style="70" customWidth="1"/>
    <col min="11255" max="11255" width="17.140625" style="70" customWidth="1"/>
    <col min="11256" max="11256" width="3" style="70" customWidth="1"/>
    <col min="11257" max="11257" width="17.28515625" style="70" customWidth="1"/>
    <col min="11258" max="11258" width="3" style="70" customWidth="1"/>
    <col min="11259" max="11259" width="17.28515625" style="70" customWidth="1"/>
    <col min="11260" max="11502" width="9.140625" style="70"/>
    <col min="11503" max="11503" width="48.85546875" style="70" customWidth="1"/>
    <col min="11504" max="11504" width="3.42578125" style="70" customWidth="1"/>
    <col min="11505" max="11505" width="12.28515625" style="70" customWidth="1"/>
    <col min="11506" max="11506" width="2.7109375" style="70" customWidth="1"/>
    <col min="11507" max="11507" width="12" style="70" customWidth="1"/>
    <col min="11508" max="11508" width="2.85546875" style="70" customWidth="1"/>
    <col min="11509" max="11509" width="14.7109375" style="70" customWidth="1"/>
    <col min="11510" max="11510" width="2.42578125" style="70" customWidth="1"/>
    <col min="11511" max="11511" width="17.140625" style="70" customWidth="1"/>
    <col min="11512" max="11512" width="3" style="70" customWidth="1"/>
    <col min="11513" max="11513" width="17.28515625" style="70" customWidth="1"/>
    <col min="11514" max="11514" width="3" style="70" customWidth="1"/>
    <col min="11515" max="11515" width="17.28515625" style="70" customWidth="1"/>
    <col min="11516" max="11758" width="9.140625" style="70"/>
    <col min="11759" max="11759" width="48.85546875" style="70" customWidth="1"/>
    <col min="11760" max="11760" width="3.42578125" style="70" customWidth="1"/>
    <col min="11761" max="11761" width="12.28515625" style="70" customWidth="1"/>
    <col min="11762" max="11762" width="2.7109375" style="70" customWidth="1"/>
    <col min="11763" max="11763" width="12" style="70" customWidth="1"/>
    <col min="11764" max="11764" width="2.85546875" style="70" customWidth="1"/>
    <col min="11765" max="11765" width="14.7109375" style="70" customWidth="1"/>
    <col min="11766" max="11766" width="2.42578125" style="70" customWidth="1"/>
    <col min="11767" max="11767" width="17.140625" style="70" customWidth="1"/>
    <col min="11768" max="11768" width="3" style="70" customWidth="1"/>
    <col min="11769" max="11769" width="17.28515625" style="70" customWidth="1"/>
    <col min="11770" max="11770" width="3" style="70" customWidth="1"/>
    <col min="11771" max="11771" width="17.28515625" style="70" customWidth="1"/>
    <col min="11772" max="12014" width="9.140625" style="70"/>
    <col min="12015" max="12015" width="48.85546875" style="70" customWidth="1"/>
    <col min="12016" max="12016" width="3.42578125" style="70" customWidth="1"/>
    <col min="12017" max="12017" width="12.28515625" style="70" customWidth="1"/>
    <col min="12018" max="12018" width="2.7109375" style="70" customWidth="1"/>
    <col min="12019" max="12019" width="12" style="70" customWidth="1"/>
    <col min="12020" max="12020" width="2.85546875" style="70" customWidth="1"/>
    <col min="12021" max="12021" width="14.7109375" style="70" customWidth="1"/>
    <col min="12022" max="12022" width="2.42578125" style="70" customWidth="1"/>
    <col min="12023" max="12023" width="17.140625" style="70" customWidth="1"/>
    <col min="12024" max="12024" width="3" style="70" customWidth="1"/>
    <col min="12025" max="12025" width="17.28515625" style="70" customWidth="1"/>
    <col min="12026" max="12026" width="3" style="70" customWidth="1"/>
    <col min="12027" max="12027" width="17.28515625" style="70" customWidth="1"/>
    <col min="12028" max="12270" width="9.140625" style="70"/>
    <col min="12271" max="12271" width="48.85546875" style="70" customWidth="1"/>
    <col min="12272" max="12272" width="3.42578125" style="70" customWidth="1"/>
    <col min="12273" max="12273" width="12.28515625" style="70" customWidth="1"/>
    <col min="12274" max="12274" width="2.7109375" style="70" customWidth="1"/>
    <col min="12275" max="12275" width="12" style="70" customWidth="1"/>
    <col min="12276" max="12276" width="2.85546875" style="70" customWidth="1"/>
    <col min="12277" max="12277" width="14.7109375" style="70" customWidth="1"/>
    <col min="12278" max="12278" width="2.42578125" style="70" customWidth="1"/>
    <col min="12279" max="12279" width="17.140625" style="70" customWidth="1"/>
    <col min="12280" max="12280" width="3" style="70" customWidth="1"/>
    <col min="12281" max="12281" width="17.28515625" style="70" customWidth="1"/>
    <col min="12282" max="12282" width="3" style="70" customWidth="1"/>
    <col min="12283" max="12283" width="17.28515625" style="70" customWidth="1"/>
    <col min="12284" max="12526" width="9.140625" style="70"/>
    <col min="12527" max="12527" width="48.85546875" style="70" customWidth="1"/>
    <col min="12528" max="12528" width="3.42578125" style="70" customWidth="1"/>
    <col min="12529" max="12529" width="12.28515625" style="70" customWidth="1"/>
    <col min="12530" max="12530" width="2.7109375" style="70" customWidth="1"/>
    <col min="12531" max="12531" width="12" style="70" customWidth="1"/>
    <col min="12532" max="12532" width="2.85546875" style="70" customWidth="1"/>
    <col min="12533" max="12533" width="14.7109375" style="70" customWidth="1"/>
    <col min="12534" max="12534" width="2.42578125" style="70" customWidth="1"/>
    <col min="12535" max="12535" width="17.140625" style="70" customWidth="1"/>
    <col min="12536" max="12536" width="3" style="70" customWidth="1"/>
    <col min="12537" max="12537" width="17.28515625" style="70" customWidth="1"/>
    <col min="12538" max="12538" width="3" style="70" customWidth="1"/>
    <col min="12539" max="12539" width="17.28515625" style="70" customWidth="1"/>
    <col min="12540" max="12782" width="9.140625" style="70"/>
    <col min="12783" max="12783" width="48.85546875" style="70" customWidth="1"/>
    <col min="12784" max="12784" width="3.42578125" style="70" customWidth="1"/>
    <col min="12785" max="12785" width="12.28515625" style="70" customWidth="1"/>
    <col min="12786" max="12786" width="2.7109375" style="70" customWidth="1"/>
    <col min="12787" max="12787" width="12" style="70" customWidth="1"/>
    <col min="12788" max="12788" width="2.85546875" style="70" customWidth="1"/>
    <col min="12789" max="12789" width="14.7109375" style="70" customWidth="1"/>
    <col min="12790" max="12790" width="2.42578125" style="70" customWidth="1"/>
    <col min="12791" max="12791" width="17.140625" style="70" customWidth="1"/>
    <col min="12792" max="12792" width="3" style="70" customWidth="1"/>
    <col min="12793" max="12793" width="17.28515625" style="70" customWidth="1"/>
    <col min="12794" max="12794" width="3" style="70" customWidth="1"/>
    <col min="12795" max="12795" width="17.28515625" style="70" customWidth="1"/>
    <col min="12796" max="13038" width="9.140625" style="70"/>
    <col min="13039" max="13039" width="48.85546875" style="70" customWidth="1"/>
    <col min="13040" max="13040" width="3.42578125" style="70" customWidth="1"/>
    <col min="13041" max="13041" width="12.28515625" style="70" customWidth="1"/>
    <col min="13042" max="13042" width="2.7109375" style="70" customWidth="1"/>
    <col min="13043" max="13043" width="12" style="70" customWidth="1"/>
    <col min="13044" max="13044" width="2.85546875" style="70" customWidth="1"/>
    <col min="13045" max="13045" width="14.7109375" style="70" customWidth="1"/>
    <col min="13046" max="13046" width="2.42578125" style="70" customWidth="1"/>
    <col min="13047" max="13047" width="17.140625" style="70" customWidth="1"/>
    <col min="13048" max="13048" width="3" style="70" customWidth="1"/>
    <col min="13049" max="13049" width="17.28515625" style="70" customWidth="1"/>
    <col min="13050" max="13050" width="3" style="70" customWidth="1"/>
    <col min="13051" max="13051" width="17.28515625" style="70" customWidth="1"/>
    <col min="13052" max="13294" width="9.140625" style="70"/>
    <col min="13295" max="13295" width="48.85546875" style="70" customWidth="1"/>
    <col min="13296" max="13296" width="3.42578125" style="70" customWidth="1"/>
    <col min="13297" max="13297" width="12.28515625" style="70" customWidth="1"/>
    <col min="13298" max="13298" width="2.7109375" style="70" customWidth="1"/>
    <col min="13299" max="13299" width="12" style="70" customWidth="1"/>
    <col min="13300" max="13300" width="2.85546875" style="70" customWidth="1"/>
    <col min="13301" max="13301" width="14.7109375" style="70" customWidth="1"/>
    <col min="13302" max="13302" width="2.42578125" style="70" customWidth="1"/>
    <col min="13303" max="13303" width="17.140625" style="70" customWidth="1"/>
    <col min="13304" max="13304" width="3" style="70" customWidth="1"/>
    <col min="13305" max="13305" width="17.28515625" style="70" customWidth="1"/>
    <col min="13306" max="13306" width="3" style="70" customWidth="1"/>
    <col min="13307" max="13307" width="17.28515625" style="70" customWidth="1"/>
    <col min="13308" max="13550" width="9.140625" style="70"/>
    <col min="13551" max="13551" width="48.85546875" style="70" customWidth="1"/>
    <col min="13552" max="13552" width="3.42578125" style="70" customWidth="1"/>
    <col min="13553" max="13553" width="12.28515625" style="70" customWidth="1"/>
    <col min="13554" max="13554" width="2.7109375" style="70" customWidth="1"/>
    <col min="13555" max="13555" width="12" style="70" customWidth="1"/>
    <col min="13556" max="13556" width="2.85546875" style="70" customWidth="1"/>
    <col min="13557" max="13557" width="14.7109375" style="70" customWidth="1"/>
    <col min="13558" max="13558" width="2.42578125" style="70" customWidth="1"/>
    <col min="13559" max="13559" width="17.140625" style="70" customWidth="1"/>
    <col min="13560" max="13560" width="3" style="70" customWidth="1"/>
    <col min="13561" max="13561" width="17.28515625" style="70" customWidth="1"/>
    <col min="13562" max="13562" width="3" style="70" customWidth="1"/>
    <col min="13563" max="13563" width="17.28515625" style="70" customWidth="1"/>
    <col min="13564" max="13806" width="9.140625" style="70"/>
    <col min="13807" max="13807" width="48.85546875" style="70" customWidth="1"/>
    <col min="13808" max="13808" width="3.42578125" style="70" customWidth="1"/>
    <col min="13809" max="13809" width="12.28515625" style="70" customWidth="1"/>
    <col min="13810" max="13810" width="2.7109375" style="70" customWidth="1"/>
    <col min="13811" max="13811" width="12" style="70" customWidth="1"/>
    <col min="13812" max="13812" width="2.85546875" style="70" customWidth="1"/>
    <col min="13813" max="13813" width="14.7109375" style="70" customWidth="1"/>
    <col min="13814" max="13814" width="2.42578125" style="70" customWidth="1"/>
    <col min="13815" max="13815" width="17.140625" style="70" customWidth="1"/>
    <col min="13816" max="13816" width="3" style="70" customWidth="1"/>
    <col min="13817" max="13817" width="17.28515625" style="70" customWidth="1"/>
    <col min="13818" max="13818" width="3" style="70" customWidth="1"/>
    <col min="13819" max="13819" width="17.28515625" style="70" customWidth="1"/>
    <col min="13820" max="14062" width="9.140625" style="70"/>
    <col min="14063" max="14063" width="48.85546875" style="70" customWidth="1"/>
    <col min="14064" max="14064" width="3.42578125" style="70" customWidth="1"/>
    <col min="14065" max="14065" width="12.28515625" style="70" customWidth="1"/>
    <col min="14066" max="14066" width="2.7109375" style="70" customWidth="1"/>
    <col min="14067" max="14067" width="12" style="70" customWidth="1"/>
    <col min="14068" max="14068" width="2.85546875" style="70" customWidth="1"/>
    <col min="14069" max="14069" width="14.7109375" style="70" customWidth="1"/>
    <col min="14070" max="14070" width="2.42578125" style="70" customWidth="1"/>
    <col min="14071" max="14071" width="17.140625" style="70" customWidth="1"/>
    <col min="14072" max="14072" width="3" style="70" customWidth="1"/>
    <col min="14073" max="14073" width="17.28515625" style="70" customWidth="1"/>
    <col min="14074" max="14074" width="3" style="70" customWidth="1"/>
    <col min="14075" max="14075" width="17.28515625" style="70" customWidth="1"/>
    <col min="14076" max="14318" width="9.140625" style="70"/>
    <col min="14319" max="14319" width="48.85546875" style="70" customWidth="1"/>
    <col min="14320" max="14320" width="3.42578125" style="70" customWidth="1"/>
    <col min="14321" max="14321" width="12.28515625" style="70" customWidth="1"/>
    <col min="14322" max="14322" width="2.7109375" style="70" customWidth="1"/>
    <col min="14323" max="14323" width="12" style="70" customWidth="1"/>
    <col min="14324" max="14324" width="2.85546875" style="70" customWidth="1"/>
    <col min="14325" max="14325" width="14.7109375" style="70" customWidth="1"/>
    <col min="14326" max="14326" width="2.42578125" style="70" customWidth="1"/>
    <col min="14327" max="14327" width="17.140625" style="70" customWidth="1"/>
    <col min="14328" max="14328" width="3" style="70" customWidth="1"/>
    <col min="14329" max="14329" width="17.28515625" style="70" customWidth="1"/>
    <col min="14330" max="14330" width="3" style="70" customWidth="1"/>
    <col min="14331" max="14331" width="17.28515625" style="70" customWidth="1"/>
    <col min="14332" max="14574" width="9.140625" style="70"/>
    <col min="14575" max="14575" width="48.85546875" style="70" customWidth="1"/>
    <col min="14576" max="14576" width="3.42578125" style="70" customWidth="1"/>
    <col min="14577" max="14577" width="12.28515625" style="70" customWidth="1"/>
    <col min="14578" max="14578" width="2.7109375" style="70" customWidth="1"/>
    <col min="14579" max="14579" width="12" style="70" customWidth="1"/>
    <col min="14580" max="14580" width="2.85546875" style="70" customWidth="1"/>
    <col min="14581" max="14581" width="14.7109375" style="70" customWidth="1"/>
    <col min="14582" max="14582" width="2.42578125" style="70" customWidth="1"/>
    <col min="14583" max="14583" width="17.140625" style="70" customWidth="1"/>
    <col min="14584" max="14584" width="3" style="70" customWidth="1"/>
    <col min="14585" max="14585" width="17.28515625" style="70" customWidth="1"/>
    <col min="14586" max="14586" width="3" style="70" customWidth="1"/>
    <col min="14587" max="14587" width="17.28515625" style="70" customWidth="1"/>
    <col min="14588" max="14830" width="9.140625" style="70"/>
    <col min="14831" max="14831" width="48.85546875" style="70" customWidth="1"/>
    <col min="14832" max="14832" width="3.42578125" style="70" customWidth="1"/>
    <col min="14833" max="14833" width="12.28515625" style="70" customWidth="1"/>
    <col min="14834" max="14834" width="2.7109375" style="70" customWidth="1"/>
    <col min="14835" max="14835" width="12" style="70" customWidth="1"/>
    <col min="14836" max="14836" width="2.85546875" style="70" customWidth="1"/>
    <col min="14837" max="14837" width="14.7109375" style="70" customWidth="1"/>
    <col min="14838" max="14838" width="2.42578125" style="70" customWidth="1"/>
    <col min="14839" max="14839" width="17.140625" style="70" customWidth="1"/>
    <col min="14840" max="14840" width="3" style="70" customWidth="1"/>
    <col min="14841" max="14841" width="17.28515625" style="70" customWidth="1"/>
    <col min="14842" max="14842" width="3" style="70" customWidth="1"/>
    <col min="14843" max="14843" width="17.28515625" style="70" customWidth="1"/>
    <col min="14844" max="15086" width="9.140625" style="70"/>
    <col min="15087" max="15087" width="48.85546875" style="70" customWidth="1"/>
    <col min="15088" max="15088" width="3.42578125" style="70" customWidth="1"/>
    <col min="15089" max="15089" width="12.28515625" style="70" customWidth="1"/>
    <col min="15090" max="15090" width="2.7109375" style="70" customWidth="1"/>
    <col min="15091" max="15091" width="12" style="70" customWidth="1"/>
    <col min="15092" max="15092" width="2.85546875" style="70" customWidth="1"/>
    <col min="15093" max="15093" width="14.7109375" style="70" customWidth="1"/>
    <col min="15094" max="15094" width="2.42578125" style="70" customWidth="1"/>
    <col min="15095" max="15095" width="17.140625" style="70" customWidth="1"/>
    <col min="15096" max="15096" width="3" style="70" customWidth="1"/>
    <col min="15097" max="15097" width="17.28515625" style="70" customWidth="1"/>
    <col min="15098" max="15098" width="3" style="70" customWidth="1"/>
    <col min="15099" max="15099" width="17.28515625" style="70" customWidth="1"/>
    <col min="15100" max="15342" width="9.140625" style="70"/>
    <col min="15343" max="15343" width="48.85546875" style="70" customWidth="1"/>
    <col min="15344" max="15344" width="3.42578125" style="70" customWidth="1"/>
    <col min="15345" max="15345" width="12.28515625" style="70" customWidth="1"/>
    <col min="15346" max="15346" width="2.7109375" style="70" customWidth="1"/>
    <col min="15347" max="15347" width="12" style="70" customWidth="1"/>
    <col min="15348" max="15348" width="2.85546875" style="70" customWidth="1"/>
    <col min="15349" max="15349" width="14.7109375" style="70" customWidth="1"/>
    <col min="15350" max="15350" width="2.42578125" style="70" customWidth="1"/>
    <col min="15351" max="15351" width="17.140625" style="70" customWidth="1"/>
    <col min="15352" max="15352" width="3" style="70" customWidth="1"/>
    <col min="15353" max="15353" width="17.28515625" style="70" customWidth="1"/>
    <col min="15354" max="15354" width="3" style="70" customWidth="1"/>
    <col min="15355" max="15355" width="17.28515625" style="70" customWidth="1"/>
    <col min="15356" max="15598" width="9.140625" style="70"/>
    <col min="15599" max="15599" width="48.85546875" style="70" customWidth="1"/>
    <col min="15600" max="15600" width="3.42578125" style="70" customWidth="1"/>
    <col min="15601" max="15601" width="12.28515625" style="70" customWidth="1"/>
    <col min="15602" max="15602" width="2.7109375" style="70" customWidth="1"/>
    <col min="15603" max="15603" width="12" style="70" customWidth="1"/>
    <col min="15604" max="15604" width="2.85546875" style="70" customWidth="1"/>
    <col min="15605" max="15605" width="14.7109375" style="70" customWidth="1"/>
    <col min="15606" max="15606" width="2.42578125" style="70" customWidth="1"/>
    <col min="15607" max="15607" width="17.140625" style="70" customWidth="1"/>
    <col min="15608" max="15608" width="3" style="70" customWidth="1"/>
    <col min="15609" max="15609" width="17.28515625" style="70" customWidth="1"/>
    <col min="15610" max="15610" width="3" style="70" customWidth="1"/>
    <col min="15611" max="15611" width="17.28515625" style="70" customWidth="1"/>
    <col min="15612" max="15854" width="9.140625" style="70"/>
    <col min="15855" max="15855" width="48.85546875" style="70" customWidth="1"/>
    <col min="15856" max="15856" width="3.42578125" style="70" customWidth="1"/>
    <col min="15857" max="15857" width="12.28515625" style="70" customWidth="1"/>
    <col min="15858" max="15858" width="2.7109375" style="70" customWidth="1"/>
    <col min="15859" max="15859" width="12" style="70" customWidth="1"/>
    <col min="15860" max="15860" width="2.85546875" style="70" customWidth="1"/>
    <col min="15861" max="15861" width="14.7109375" style="70" customWidth="1"/>
    <col min="15862" max="15862" width="2.42578125" style="70" customWidth="1"/>
    <col min="15863" max="15863" width="17.140625" style="70" customWidth="1"/>
    <col min="15864" max="15864" width="3" style="70" customWidth="1"/>
    <col min="15865" max="15865" width="17.28515625" style="70" customWidth="1"/>
    <col min="15866" max="15866" width="3" style="70" customWidth="1"/>
    <col min="15867" max="15867" width="17.28515625" style="70" customWidth="1"/>
    <col min="15868" max="16110" width="9.140625" style="70"/>
    <col min="16111" max="16111" width="48.85546875" style="70" customWidth="1"/>
    <col min="16112" max="16112" width="3.42578125" style="70" customWidth="1"/>
    <col min="16113" max="16113" width="12.28515625" style="70" customWidth="1"/>
    <col min="16114" max="16114" width="2.7109375" style="70" customWidth="1"/>
    <col min="16115" max="16115" width="12" style="70" customWidth="1"/>
    <col min="16116" max="16116" width="2.85546875" style="70" customWidth="1"/>
    <col min="16117" max="16117" width="14.7109375" style="70" customWidth="1"/>
    <col min="16118" max="16118" width="2.42578125" style="70" customWidth="1"/>
    <col min="16119" max="16119" width="17.140625" style="70" customWidth="1"/>
    <col min="16120" max="16120" width="3" style="70" customWidth="1"/>
    <col min="16121" max="16121" width="17.28515625" style="70" customWidth="1"/>
    <col min="16122" max="16122" width="3" style="70" customWidth="1"/>
    <col min="16123" max="16123" width="17.28515625" style="70" customWidth="1"/>
    <col min="16124" max="16384" width="9.140625" style="70"/>
  </cols>
  <sheetData>
    <row r="1" spans="1:14" ht="13.5" thickBot="1" x14ac:dyDescent="0.25"/>
    <row r="2" spans="1:14" ht="23.25" x14ac:dyDescent="0.35">
      <c r="A2" s="375" t="s">
        <v>84</v>
      </c>
      <c r="B2" s="376"/>
      <c r="C2" s="376"/>
      <c r="D2" s="376"/>
      <c r="E2" s="376"/>
      <c r="F2" s="376"/>
      <c r="G2" s="376"/>
      <c r="H2" s="376"/>
      <c r="I2" s="376"/>
      <c r="J2" s="376"/>
      <c r="K2" s="376"/>
      <c r="L2" s="376"/>
      <c r="M2" s="377"/>
      <c r="N2" s="72"/>
    </row>
    <row r="3" spans="1:14" s="74" customFormat="1" ht="19.5" thickBot="1" x14ac:dyDescent="0.35">
      <c r="A3" s="378" t="s">
        <v>1</v>
      </c>
      <c r="B3" s="379"/>
      <c r="C3" s="379"/>
      <c r="D3" s="379"/>
      <c r="E3" s="379"/>
      <c r="F3" s="379"/>
      <c r="G3" s="379"/>
      <c r="H3" s="379"/>
      <c r="I3" s="379"/>
      <c r="J3" s="379"/>
      <c r="K3" s="379"/>
      <c r="L3" s="379"/>
      <c r="M3" s="380"/>
      <c r="N3" s="73"/>
    </row>
    <row r="4" spans="1:14" s="75" customFormat="1" ht="23.25" x14ac:dyDescent="0.35">
      <c r="A4" s="381" t="s">
        <v>85</v>
      </c>
      <c r="B4" s="382"/>
      <c r="C4" s="382"/>
      <c r="D4" s="382"/>
      <c r="E4" s="382"/>
      <c r="F4" s="382"/>
      <c r="G4" s="382"/>
      <c r="H4" s="382"/>
      <c r="I4" s="382"/>
      <c r="J4" s="382"/>
      <c r="K4" s="382"/>
      <c r="L4" s="382"/>
      <c r="M4" s="383"/>
    </row>
    <row r="5" spans="1:14" s="75" customFormat="1" ht="18.75" x14ac:dyDescent="0.3">
      <c r="A5" s="384" t="s">
        <v>86</v>
      </c>
      <c r="B5" s="385"/>
      <c r="C5" s="385"/>
      <c r="D5" s="385"/>
      <c r="E5" s="385"/>
      <c r="F5" s="385"/>
      <c r="G5" s="385"/>
      <c r="H5" s="385"/>
      <c r="I5" s="385"/>
      <c r="J5" s="385"/>
      <c r="K5" s="385"/>
      <c r="L5" s="385"/>
      <c r="M5" s="386"/>
    </row>
    <row r="6" spans="1:14" s="75" customFormat="1" ht="19.5" thickBot="1" x14ac:dyDescent="0.35">
      <c r="A6" s="387" t="s">
        <v>87</v>
      </c>
      <c r="B6" s="388"/>
      <c r="C6" s="388"/>
      <c r="D6" s="388"/>
      <c r="E6" s="388"/>
      <c r="F6" s="388"/>
      <c r="G6" s="388"/>
      <c r="H6" s="388"/>
      <c r="I6" s="388"/>
      <c r="J6" s="388"/>
      <c r="K6" s="388"/>
      <c r="L6" s="388"/>
      <c r="M6" s="389"/>
    </row>
    <row r="7" spans="1:14" s="75" customFormat="1" ht="18.75" x14ac:dyDescent="0.3">
      <c r="A7" s="76"/>
      <c r="B7" s="77"/>
      <c r="C7" s="77"/>
      <c r="D7" s="77"/>
      <c r="E7" s="77"/>
      <c r="F7" s="77"/>
      <c r="G7" s="77"/>
      <c r="H7" s="77"/>
      <c r="I7" s="77"/>
      <c r="J7" s="77"/>
      <c r="K7" s="77"/>
      <c r="L7" s="77"/>
      <c r="M7" s="78"/>
    </row>
    <row r="8" spans="1:14" s="75" customFormat="1" ht="18.75" x14ac:dyDescent="0.3">
      <c r="A8" s="79" t="s">
        <v>88</v>
      </c>
      <c r="B8" s="80"/>
      <c r="C8" s="80"/>
      <c r="D8" s="81" t="s">
        <v>89</v>
      </c>
      <c r="E8" s="81"/>
      <c r="F8" s="81"/>
      <c r="G8" s="81"/>
      <c r="H8" s="82"/>
      <c r="I8" s="82"/>
      <c r="J8" s="82"/>
      <c r="K8" s="82"/>
      <c r="L8" s="80"/>
      <c r="M8" s="83"/>
    </row>
    <row r="9" spans="1:14" s="75" customFormat="1" ht="18.75" x14ac:dyDescent="0.3">
      <c r="A9" s="79"/>
      <c r="B9" s="80"/>
      <c r="C9" s="80"/>
      <c r="D9" s="80"/>
      <c r="E9" s="80"/>
      <c r="F9" s="80"/>
      <c r="G9" s="80"/>
      <c r="H9" s="80"/>
      <c r="I9" s="80"/>
      <c r="J9" s="80"/>
      <c r="K9" s="80"/>
      <c r="L9" s="80"/>
      <c r="M9" s="83"/>
    </row>
    <row r="10" spans="1:14" ht="15" customHeight="1" x14ac:dyDescent="0.2">
      <c r="A10" s="84" t="s">
        <v>90</v>
      </c>
      <c r="B10" s="85"/>
      <c r="H10" s="85"/>
      <c r="I10" s="85"/>
      <c r="J10" s="85"/>
      <c r="K10" s="85"/>
      <c r="L10" s="85"/>
      <c r="M10" s="86"/>
    </row>
    <row r="11" spans="1:14" x14ac:dyDescent="0.2">
      <c r="A11" s="87"/>
      <c r="B11" s="390"/>
      <c r="C11" s="88" t="s">
        <v>91</v>
      </c>
      <c r="D11" s="88" t="s">
        <v>92</v>
      </c>
      <c r="E11" s="88" t="s">
        <v>93</v>
      </c>
      <c r="F11" s="89"/>
      <c r="G11" s="90" t="s">
        <v>94</v>
      </c>
      <c r="H11" s="390"/>
      <c r="I11" s="91" t="s">
        <v>95</v>
      </c>
      <c r="J11" s="390"/>
      <c r="K11" s="91" t="s">
        <v>96</v>
      </c>
      <c r="L11" s="390"/>
      <c r="M11" s="92" t="s">
        <v>97</v>
      </c>
    </row>
    <row r="12" spans="1:14" s="74" customFormat="1" ht="38.25" customHeight="1" x14ac:dyDescent="0.2">
      <c r="A12" s="93"/>
      <c r="B12" s="391"/>
      <c r="C12" s="396" t="s">
        <v>98</v>
      </c>
      <c r="D12" s="397"/>
      <c r="E12" s="398"/>
      <c r="F12" s="94"/>
      <c r="G12" s="95" t="s">
        <v>99</v>
      </c>
      <c r="H12" s="392"/>
      <c r="I12" s="95" t="s">
        <v>100</v>
      </c>
      <c r="J12" s="393"/>
      <c r="K12" s="96" t="s">
        <v>101</v>
      </c>
      <c r="L12" s="393"/>
      <c r="M12" s="97" t="s">
        <v>100</v>
      </c>
    </row>
    <row r="13" spans="1:14" x14ac:dyDescent="0.2">
      <c r="A13" s="241"/>
      <c r="B13" s="392"/>
      <c r="C13" s="99"/>
      <c r="D13" s="236"/>
      <c r="E13" s="238"/>
      <c r="F13" s="237"/>
      <c r="G13" s="239"/>
      <c r="H13" s="395"/>
      <c r="I13" s="240" t="s">
        <v>102</v>
      </c>
      <c r="J13" s="395"/>
      <c r="K13" s="240" t="s">
        <v>103</v>
      </c>
      <c r="L13" s="395"/>
      <c r="M13" s="242" t="s">
        <v>102</v>
      </c>
    </row>
    <row r="14" spans="1:14" x14ac:dyDescent="0.2">
      <c r="A14" s="98"/>
      <c r="B14" s="393"/>
      <c r="C14" s="102"/>
      <c r="D14" s="102"/>
      <c r="E14" s="102"/>
      <c r="F14" s="100"/>
      <c r="G14" s="103" t="s">
        <v>53</v>
      </c>
      <c r="H14" s="393"/>
      <c r="I14" s="103" t="s">
        <v>104</v>
      </c>
      <c r="J14" s="393"/>
      <c r="K14" s="103" t="s">
        <v>105</v>
      </c>
      <c r="L14" s="393"/>
      <c r="M14" s="104" t="s">
        <v>106</v>
      </c>
    </row>
    <row r="15" spans="1:14" x14ac:dyDescent="0.2">
      <c r="A15" s="98"/>
      <c r="B15" s="393"/>
      <c r="C15" s="103" t="s">
        <v>107</v>
      </c>
      <c r="D15" s="103" t="s">
        <v>51</v>
      </c>
      <c r="E15" s="101" t="s">
        <v>52</v>
      </c>
      <c r="F15" s="100"/>
      <c r="G15" s="101" t="s">
        <v>108</v>
      </c>
      <c r="H15" s="393"/>
      <c r="I15" s="103" t="s">
        <v>109</v>
      </c>
      <c r="J15" s="393"/>
      <c r="K15" s="103" t="s">
        <v>110</v>
      </c>
      <c r="L15" s="393"/>
      <c r="M15" s="104" t="s">
        <v>109</v>
      </c>
    </row>
    <row r="16" spans="1:14" ht="15" x14ac:dyDescent="0.25">
      <c r="A16" s="105"/>
      <c r="B16" s="393"/>
      <c r="C16" s="103" t="s">
        <v>111</v>
      </c>
      <c r="D16" s="103" t="s">
        <v>111</v>
      </c>
      <c r="E16" s="103" t="s">
        <v>111</v>
      </c>
      <c r="F16" s="100"/>
      <c r="G16" s="103" t="s">
        <v>112</v>
      </c>
      <c r="H16" s="393"/>
      <c r="I16" s="103" t="s">
        <v>113</v>
      </c>
      <c r="J16" s="393"/>
      <c r="K16" s="103" t="s">
        <v>114</v>
      </c>
      <c r="L16" s="393"/>
      <c r="M16" s="104" t="s">
        <v>115</v>
      </c>
    </row>
    <row r="17" spans="1:13" x14ac:dyDescent="0.2">
      <c r="A17" s="106" t="s">
        <v>103</v>
      </c>
      <c r="B17" s="393"/>
      <c r="C17" s="107"/>
      <c r="D17" s="107"/>
      <c r="E17" s="107" t="s">
        <v>116</v>
      </c>
      <c r="F17" s="100"/>
      <c r="G17" s="107" t="s">
        <v>116</v>
      </c>
      <c r="H17" s="393"/>
      <c r="I17" s="108"/>
      <c r="J17" s="393"/>
      <c r="K17" s="108"/>
      <c r="L17" s="393"/>
      <c r="M17" s="109"/>
    </row>
    <row r="18" spans="1:13" x14ac:dyDescent="0.2">
      <c r="A18" s="110"/>
      <c r="B18" s="393"/>
      <c r="C18" s="107"/>
      <c r="D18" s="107"/>
      <c r="E18" s="107"/>
      <c r="F18" s="100"/>
      <c r="G18" s="107"/>
      <c r="H18" s="393"/>
      <c r="I18" s="108"/>
      <c r="J18" s="393"/>
      <c r="K18" s="108"/>
      <c r="L18" s="393"/>
      <c r="M18" s="109"/>
    </row>
    <row r="19" spans="1:13" x14ac:dyDescent="0.2">
      <c r="A19" s="111" t="s">
        <v>117</v>
      </c>
      <c r="B19" s="393"/>
      <c r="C19" s="112">
        <v>3555607</v>
      </c>
      <c r="D19" s="112">
        <v>3617013</v>
      </c>
      <c r="E19" s="112">
        <v>3878444</v>
      </c>
      <c r="F19" s="100"/>
      <c r="G19" s="112">
        <v>4002100</v>
      </c>
      <c r="H19" s="393"/>
      <c r="I19" s="112">
        <v>4039271</v>
      </c>
      <c r="J19" s="393"/>
      <c r="K19" s="112">
        <f>'Detail of Revenue (DOR) BO'!Q44-'Detail of Revenue (DOR) BO'!M44</f>
        <v>42875</v>
      </c>
      <c r="L19" s="393"/>
      <c r="M19" s="113">
        <v>4082146</v>
      </c>
    </row>
    <row r="20" spans="1:13" hidden="1" x14ac:dyDescent="0.2">
      <c r="A20" s="114" t="s">
        <v>118</v>
      </c>
      <c r="B20" s="393"/>
      <c r="C20" s="115"/>
      <c r="D20" s="115"/>
      <c r="E20" s="115"/>
      <c r="F20" s="100"/>
      <c r="G20" s="115"/>
      <c r="H20" s="393"/>
      <c r="I20" s="115"/>
      <c r="J20" s="393"/>
      <c r="K20" s="115"/>
      <c r="L20" s="393"/>
      <c r="M20" s="116"/>
    </row>
    <row r="21" spans="1:13" x14ac:dyDescent="0.2">
      <c r="A21" s="114"/>
      <c r="B21" s="393"/>
      <c r="C21" s="115"/>
      <c r="D21" s="115"/>
      <c r="E21" s="115"/>
      <c r="F21" s="100"/>
      <c r="G21" s="115"/>
      <c r="H21" s="393"/>
      <c r="I21" s="115"/>
      <c r="J21" s="393"/>
      <c r="K21" s="115"/>
      <c r="L21" s="393"/>
      <c r="M21" s="116"/>
    </row>
    <row r="22" spans="1:13" x14ac:dyDescent="0.2">
      <c r="A22" s="117" t="s">
        <v>119</v>
      </c>
      <c r="B22" s="393"/>
      <c r="C22" s="118"/>
      <c r="D22" s="118"/>
      <c r="E22" s="118"/>
      <c r="F22" s="100"/>
      <c r="G22" s="118"/>
      <c r="H22" s="393"/>
      <c r="I22" s="118"/>
      <c r="J22" s="393"/>
      <c r="K22" s="118"/>
      <c r="L22" s="393"/>
      <c r="M22" s="119"/>
    </row>
    <row r="23" spans="1:13" hidden="1" x14ac:dyDescent="0.2">
      <c r="A23" s="114" t="s">
        <v>120</v>
      </c>
      <c r="B23" s="393"/>
      <c r="C23" s="120"/>
      <c r="D23" s="120"/>
      <c r="E23" s="120"/>
      <c r="F23" s="100"/>
      <c r="G23" s="120"/>
      <c r="H23" s="393"/>
      <c r="I23" s="115"/>
      <c r="J23" s="393"/>
      <c r="K23" s="115"/>
      <c r="L23" s="393"/>
      <c r="M23" s="116"/>
    </row>
    <row r="24" spans="1:13" hidden="1" x14ac:dyDescent="0.2">
      <c r="A24" s="114" t="s">
        <v>121</v>
      </c>
      <c r="B24" s="393"/>
      <c r="C24" s="120"/>
      <c r="D24" s="120"/>
      <c r="E24" s="120"/>
      <c r="F24" s="100"/>
      <c r="G24" s="120"/>
      <c r="H24" s="393"/>
      <c r="I24" s="115"/>
      <c r="J24" s="393"/>
      <c r="K24" s="115"/>
      <c r="L24" s="393"/>
      <c r="M24" s="116"/>
    </row>
    <row r="25" spans="1:13" hidden="1" x14ac:dyDescent="0.2">
      <c r="A25" s="114" t="s">
        <v>122</v>
      </c>
      <c r="B25" s="393"/>
      <c r="C25" s="120"/>
      <c r="D25" s="120"/>
      <c r="E25" s="120"/>
      <c r="F25" s="100"/>
      <c r="G25" s="120"/>
      <c r="H25" s="393"/>
      <c r="I25" s="115"/>
      <c r="J25" s="393"/>
      <c r="K25" s="115"/>
      <c r="L25" s="393"/>
      <c r="M25" s="116"/>
    </row>
    <row r="26" spans="1:13" hidden="1" x14ac:dyDescent="0.2">
      <c r="A26" s="114" t="s">
        <v>123</v>
      </c>
      <c r="B26" s="393"/>
      <c r="C26" s="120"/>
      <c r="D26" s="120"/>
      <c r="E26" s="120"/>
      <c r="F26" s="100"/>
      <c r="G26" s="120"/>
      <c r="H26" s="393"/>
      <c r="I26" s="115"/>
      <c r="J26" s="393"/>
      <c r="K26" s="115"/>
      <c r="L26" s="393"/>
      <c r="M26" s="116"/>
    </row>
    <row r="27" spans="1:13" hidden="1" x14ac:dyDescent="0.2">
      <c r="A27" s="114" t="s">
        <v>124</v>
      </c>
      <c r="B27" s="393"/>
      <c r="C27" s="120"/>
      <c r="D27" s="120"/>
      <c r="E27" s="120"/>
      <c r="F27" s="100"/>
      <c r="G27" s="121"/>
      <c r="H27" s="393"/>
      <c r="I27" s="115"/>
      <c r="J27" s="393"/>
      <c r="K27" s="115"/>
      <c r="L27" s="393"/>
      <c r="M27" s="116"/>
    </row>
    <row r="28" spans="1:13" hidden="1" x14ac:dyDescent="0.2">
      <c r="A28" s="114" t="s">
        <v>125</v>
      </c>
      <c r="B28" s="393"/>
      <c r="C28" s="120"/>
      <c r="D28" s="120"/>
      <c r="E28" s="120"/>
      <c r="F28" s="100"/>
      <c r="G28" s="122"/>
      <c r="H28" s="393"/>
      <c r="I28" s="115"/>
      <c r="J28" s="393"/>
      <c r="K28" s="115"/>
      <c r="L28" s="393"/>
      <c r="M28" s="116"/>
    </row>
    <row r="29" spans="1:13" hidden="1" x14ac:dyDescent="0.2">
      <c r="A29" s="114" t="s">
        <v>126</v>
      </c>
      <c r="B29" s="393"/>
      <c r="C29" s="120"/>
      <c r="D29" s="120"/>
      <c r="E29" s="120"/>
      <c r="F29" s="100"/>
      <c r="G29" s="122"/>
      <c r="H29" s="393"/>
      <c r="I29" s="115"/>
      <c r="J29" s="393"/>
      <c r="K29" s="115"/>
      <c r="L29" s="393"/>
      <c r="M29" s="116"/>
    </row>
    <row r="30" spans="1:13" hidden="1" x14ac:dyDescent="0.2">
      <c r="A30" s="114" t="s">
        <v>127</v>
      </c>
      <c r="B30" s="393"/>
      <c r="C30" s="120"/>
      <c r="D30" s="120"/>
      <c r="E30" s="120"/>
      <c r="F30" s="100"/>
      <c r="G30" s="122"/>
      <c r="H30" s="393"/>
      <c r="I30" s="115"/>
      <c r="J30" s="393"/>
      <c r="K30" s="115"/>
      <c r="L30" s="393"/>
      <c r="M30" s="116"/>
    </row>
    <row r="31" spans="1:13" hidden="1" x14ac:dyDescent="0.2">
      <c r="A31" s="114" t="s">
        <v>128</v>
      </c>
      <c r="B31" s="393"/>
      <c r="C31" s="120"/>
      <c r="D31" s="120"/>
      <c r="E31" s="120"/>
      <c r="F31" s="100"/>
      <c r="G31" s="122"/>
      <c r="H31" s="393"/>
      <c r="I31" s="115"/>
      <c r="J31" s="393"/>
      <c r="K31" s="115"/>
      <c r="L31" s="393"/>
      <c r="M31" s="116"/>
    </row>
    <row r="32" spans="1:13" hidden="1" x14ac:dyDescent="0.2">
      <c r="A32" s="114" t="s">
        <v>129</v>
      </c>
      <c r="B32" s="393"/>
      <c r="C32" s="120"/>
      <c r="D32" s="120"/>
      <c r="E32" s="120"/>
      <c r="F32" s="100"/>
      <c r="G32" s="122"/>
      <c r="H32" s="393"/>
      <c r="I32" s="115"/>
      <c r="J32" s="393"/>
      <c r="K32" s="115"/>
      <c r="L32" s="393"/>
      <c r="M32" s="116"/>
    </row>
    <row r="33" spans="1:13" x14ac:dyDescent="0.2">
      <c r="A33" s="114" t="s">
        <v>130</v>
      </c>
      <c r="B33" s="393"/>
      <c r="C33" s="120">
        <v>1082037</v>
      </c>
      <c r="D33" s="120">
        <v>1162952</v>
      </c>
      <c r="E33" s="120">
        <v>1242761</v>
      </c>
      <c r="F33" s="100"/>
      <c r="G33" s="122">
        <v>1612404.7776000551</v>
      </c>
      <c r="H33" s="393"/>
      <c r="I33" s="115">
        <v>1396065.2767678155</v>
      </c>
      <c r="J33" s="393"/>
      <c r="K33" s="115">
        <v>108</v>
      </c>
      <c r="L33" s="393"/>
      <c r="M33" s="116">
        <v>1396173.3891105331</v>
      </c>
    </row>
    <row r="34" spans="1:13" hidden="1" x14ac:dyDescent="0.2">
      <c r="A34" s="114" t="s">
        <v>131</v>
      </c>
      <c r="B34" s="393"/>
      <c r="C34" s="120"/>
      <c r="D34" s="120"/>
      <c r="E34" s="120"/>
      <c r="F34" s="100"/>
      <c r="G34" s="122"/>
      <c r="H34" s="393"/>
      <c r="I34" s="115"/>
      <c r="J34" s="393"/>
      <c r="K34" s="115"/>
      <c r="L34" s="393"/>
      <c r="M34" s="116"/>
    </row>
    <row r="35" spans="1:13" hidden="1" x14ac:dyDescent="0.2">
      <c r="A35" s="114" t="s">
        <v>132</v>
      </c>
      <c r="B35" s="393"/>
      <c r="C35" s="120"/>
      <c r="D35" s="120"/>
      <c r="E35" s="120"/>
      <c r="F35" s="100"/>
      <c r="G35" s="122"/>
      <c r="H35" s="393"/>
      <c r="I35" s="115"/>
      <c r="J35" s="393"/>
      <c r="K35" s="115"/>
      <c r="L35" s="393"/>
      <c r="M35" s="116"/>
    </row>
    <row r="36" spans="1:13" hidden="1" x14ac:dyDescent="0.2">
      <c r="A36" s="114" t="s">
        <v>133</v>
      </c>
      <c r="B36" s="393"/>
      <c r="C36" s="120"/>
      <c r="D36" s="120"/>
      <c r="E36" s="120"/>
      <c r="F36" s="100"/>
      <c r="G36" s="122"/>
      <c r="H36" s="393"/>
      <c r="I36" s="115"/>
      <c r="J36" s="393"/>
      <c r="K36" s="115"/>
      <c r="L36" s="393"/>
      <c r="M36" s="116"/>
    </row>
    <row r="37" spans="1:13" hidden="1" x14ac:dyDescent="0.2">
      <c r="A37" s="114" t="s">
        <v>134</v>
      </c>
      <c r="B37" s="393"/>
      <c r="C37" s="120"/>
      <c r="D37" s="120"/>
      <c r="E37" s="120"/>
      <c r="F37" s="100"/>
      <c r="G37" s="122"/>
      <c r="H37" s="393"/>
      <c r="I37" s="115"/>
      <c r="J37" s="393"/>
      <c r="K37" s="115"/>
      <c r="L37" s="393"/>
      <c r="M37" s="116"/>
    </row>
    <row r="38" spans="1:13" x14ac:dyDescent="0.2">
      <c r="A38" s="117" t="s">
        <v>135</v>
      </c>
      <c r="B38" s="393"/>
      <c r="C38" s="118"/>
      <c r="D38" s="118"/>
      <c r="E38" s="118"/>
      <c r="F38" s="100"/>
      <c r="G38" s="118"/>
      <c r="H38" s="393"/>
      <c r="I38" s="118"/>
      <c r="J38" s="393"/>
      <c r="K38" s="118"/>
      <c r="L38" s="393"/>
      <c r="M38" s="119"/>
    </row>
    <row r="39" spans="1:13" hidden="1" x14ac:dyDescent="0.2">
      <c r="A39" s="123" t="s">
        <v>136</v>
      </c>
      <c r="B39" s="393"/>
      <c r="C39" s="115"/>
      <c r="D39" s="115"/>
      <c r="E39" s="115"/>
      <c r="F39" s="100"/>
      <c r="G39" s="115"/>
      <c r="H39" s="393"/>
      <c r="I39" s="124"/>
      <c r="J39" s="393"/>
      <c r="K39" s="124"/>
      <c r="L39" s="393"/>
      <c r="M39" s="116">
        <f t="shared" ref="M39:M40" si="0">I39+K39</f>
        <v>0</v>
      </c>
    </row>
    <row r="40" spans="1:13" hidden="1" x14ac:dyDescent="0.2">
      <c r="A40" s="123" t="s">
        <v>137</v>
      </c>
      <c r="B40" s="393"/>
      <c r="C40" s="115"/>
      <c r="D40" s="115"/>
      <c r="E40" s="115"/>
      <c r="F40" s="100"/>
      <c r="G40" s="115"/>
      <c r="H40" s="393"/>
      <c r="I40" s="124"/>
      <c r="J40" s="393"/>
      <c r="K40" s="124"/>
      <c r="L40" s="393"/>
      <c r="M40" s="116">
        <f t="shared" si="0"/>
        <v>0</v>
      </c>
    </row>
    <row r="41" spans="1:13" hidden="1" x14ac:dyDescent="0.2">
      <c r="A41" s="125" t="s">
        <v>138</v>
      </c>
      <c r="B41" s="393"/>
      <c r="C41" s="126"/>
      <c r="D41" s="126"/>
      <c r="E41" s="126"/>
      <c r="F41" s="100"/>
      <c r="G41" s="126"/>
      <c r="H41" s="393"/>
      <c r="I41" s="126"/>
      <c r="J41" s="393"/>
      <c r="K41" s="126"/>
      <c r="L41" s="393"/>
      <c r="M41" s="127"/>
    </row>
    <row r="42" spans="1:13" s="130" customFormat="1" ht="15" x14ac:dyDescent="0.25">
      <c r="A42" s="128" t="s">
        <v>139</v>
      </c>
      <c r="B42" s="393"/>
      <c r="C42" s="129">
        <f>SUM(C17:C41)</f>
        <v>4637644</v>
      </c>
      <c r="D42" s="129">
        <f>SUM(D17:D41)</f>
        <v>4779965</v>
      </c>
      <c r="E42" s="129">
        <f>SUM(E17:E41)</f>
        <v>5121205</v>
      </c>
      <c r="F42" s="100"/>
      <c r="G42" s="129">
        <f>SUM(G17:G41)</f>
        <v>5614504.7776000556</v>
      </c>
      <c r="H42" s="393"/>
      <c r="I42" s="129">
        <f>SUM(I17:I37)</f>
        <v>5435336.2767678155</v>
      </c>
      <c r="J42" s="393"/>
      <c r="K42" s="129">
        <f>SUM(K18:K41)</f>
        <v>42983</v>
      </c>
      <c r="L42" s="393"/>
      <c r="M42" s="129">
        <f>SUM(M18:M41)</f>
        <v>5478319.3891105335</v>
      </c>
    </row>
    <row r="43" spans="1:13" s="74" customFormat="1" x14ac:dyDescent="0.2">
      <c r="A43" s="131"/>
      <c r="B43" s="393"/>
      <c r="C43" s="132"/>
      <c r="D43" s="132"/>
      <c r="E43" s="133"/>
      <c r="F43" s="100"/>
      <c r="G43" s="133"/>
      <c r="H43" s="393"/>
      <c r="I43" s="133"/>
      <c r="J43" s="393"/>
      <c r="K43" s="133"/>
      <c r="L43" s="393"/>
      <c r="M43" s="134"/>
    </row>
    <row r="44" spans="1:13" s="74" customFormat="1" x14ac:dyDescent="0.2">
      <c r="A44" s="106" t="s">
        <v>140</v>
      </c>
      <c r="B44" s="393"/>
      <c r="C44" s="133"/>
      <c r="D44" s="133"/>
      <c r="E44" s="133"/>
      <c r="F44" s="100"/>
      <c r="G44" s="133"/>
      <c r="H44" s="393"/>
      <c r="I44" s="133"/>
      <c r="J44" s="393"/>
      <c r="K44" s="133"/>
      <c r="L44" s="393"/>
      <c r="M44" s="134"/>
    </row>
    <row r="45" spans="1:13" hidden="1" x14ac:dyDescent="0.2">
      <c r="A45" s="135"/>
      <c r="B45" s="393"/>
      <c r="C45" s="126"/>
      <c r="D45" s="126"/>
      <c r="E45" s="126"/>
      <c r="F45" s="100"/>
      <c r="G45" s="126"/>
      <c r="H45" s="393"/>
      <c r="I45" s="126"/>
      <c r="J45" s="393"/>
      <c r="K45" s="126"/>
      <c r="L45" s="393"/>
      <c r="M45" s="127"/>
    </row>
    <row r="46" spans="1:13" x14ac:dyDescent="0.2">
      <c r="A46" s="136" t="s">
        <v>141</v>
      </c>
      <c r="B46" s="393"/>
      <c r="C46" s="118"/>
      <c r="D46" s="118"/>
      <c r="E46" s="118"/>
      <c r="F46" s="100"/>
      <c r="G46" s="118"/>
      <c r="H46" s="393"/>
      <c r="I46" s="118"/>
      <c r="J46" s="393"/>
      <c r="K46" s="118"/>
      <c r="L46" s="393"/>
      <c r="M46" s="119"/>
    </row>
    <row r="47" spans="1:13" x14ac:dyDescent="0.2">
      <c r="A47" s="114" t="s">
        <v>142</v>
      </c>
      <c r="B47" s="393"/>
      <c r="C47" s="137">
        <v>927384</v>
      </c>
      <c r="D47" s="137">
        <v>970237.35</v>
      </c>
      <c r="E47" s="137">
        <v>955976</v>
      </c>
      <c r="F47" s="100"/>
      <c r="G47" s="137">
        <v>1115451.0173216001</v>
      </c>
      <c r="H47" s="393"/>
      <c r="I47" s="115">
        <v>1033365.224469168</v>
      </c>
      <c r="J47" s="393"/>
      <c r="K47" s="115"/>
      <c r="L47" s="393"/>
      <c r="M47" s="116">
        <f>I47+K47</f>
        <v>1033365.224469168</v>
      </c>
    </row>
    <row r="48" spans="1:13" hidden="1" x14ac:dyDescent="0.2">
      <c r="A48" s="114" t="s">
        <v>143</v>
      </c>
      <c r="B48" s="393"/>
      <c r="C48" s="115"/>
      <c r="D48" s="115"/>
      <c r="E48" s="115"/>
      <c r="F48" s="100"/>
      <c r="G48" s="115"/>
      <c r="H48" s="393"/>
      <c r="I48" s="115"/>
      <c r="J48" s="393"/>
      <c r="K48" s="115"/>
      <c r="L48" s="393"/>
      <c r="M48" s="116">
        <f t="shared" ref="M48:M77" si="1">I48+K48</f>
        <v>0</v>
      </c>
    </row>
    <row r="49" spans="1:13" hidden="1" x14ac:dyDescent="0.2">
      <c r="A49" s="114" t="s">
        <v>144</v>
      </c>
      <c r="B49" s="393"/>
      <c r="C49" s="115"/>
      <c r="D49" s="115"/>
      <c r="E49" s="115"/>
      <c r="F49" s="100"/>
      <c r="G49" s="115"/>
      <c r="H49" s="393"/>
      <c r="I49" s="115"/>
      <c r="J49" s="393"/>
      <c r="K49" s="115"/>
      <c r="L49" s="393"/>
      <c r="M49" s="116">
        <f t="shared" si="1"/>
        <v>0</v>
      </c>
    </row>
    <row r="50" spans="1:13" hidden="1" x14ac:dyDescent="0.2">
      <c r="A50" s="114" t="s">
        <v>145</v>
      </c>
      <c r="B50" s="393"/>
      <c r="C50" s="115"/>
      <c r="D50" s="115"/>
      <c r="E50" s="115"/>
      <c r="F50" s="100"/>
      <c r="G50" s="115"/>
      <c r="H50" s="393"/>
      <c r="I50" s="115"/>
      <c r="J50" s="393"/>
      <c r="K50" s="115"/>
      <c r="L50" s="393"/>
      <c r="M50" s="116">
        <f t="shared" si="1"/>
        <v>0</v>
      </c>
    </row>
    <row r="51" spans="1:13" x14ac:dyDescent="0.2">
      <c r="A51" s="117" t="s">
        <v>146</v>
      </c>
      <c r="B51" s="393"/>
      <c r="C51" s="118"/>
      <c r="D51" s="118"/>
      <c r="E51" s="118"/>
      <c r="F51" s="100"/>
      <c r="G51" s="118"/>
      <c r="H51" s="393"/>
      <c r="I51" s="118"/>
      <c r="J51" s="393"/>
      <c r="K51" s="118"/>
      <c r="L51" s="393"/>
      <c r="M51" s="119"/>
    </row>
    <row r="52" spans="1:13" x14ac:dyDescent="0.2">
      <c r="A52" s="114" t="s">
        <v>147</v>
      </c>
      <c r="B52" s="393"/>
      <c r="C52" s="137">
        <v>5472</v>
      </c>
      <c r="D52" s="137">
        <v>10874</v>
      </c>
      <c r="E52" s="137">
        <v>6888</v>
      </c>
      <c r="F52" s="100"/>
      <c r="G52" s="137">
        <v>9500</v>
      </c>
      <c r="H52" s="393"/>
      <c r="I52" s="115">
        <v>9500</v>
      </c>
      <c r="J52" s="393"/>
      <c r="K52" s="115"/>
      <c r="L52" s="393"/>
      <c r="M52" s="116">
        <v>9500</v>
      </c>
    </row>
    <row r="53" spans="1:13" hidden="1" x14ac:dyDescent="0.2">
      <c r="A53" s="114" t="s">
        <v>148</v>
      </c>
      <c r="B53" s="393"/>
      <c r="C53" s="115"/>
      <c r="D53" s="115"/>
      <c r="E53" s="115"/>
      <c r="F53" s="100"/>
      <c r="G53" s="115"/>
      <c r="H53" s="393"/>
      <c r="I53" s="115"/>
      <c r="J53" s="393"/>
      <c r="K53" s="115"/>
      <c r="L53" s="393"/>
      <c r="M53" s="116">
        <f t="shared" si="1"/>
        <v>0</v>
      </c>
    </row>
    <row r="54" spans="1:13" x14ac:dyDescent="0.2">
      <c r="A54" s="117" t="s">
        <v>149</v>
      </c>
      <c r="B54" s="393"/>
      <c r="C54" s="118"/>
      <c r="D54" s="118"/>
      <c r="E54" s="118"/>
      <c r="F54" s="100"/>
      <c r="G54" s="118"/>
      <c r="H54" s="393"/>
      <c r="I54" s="118"/>
      <c r="J54" s="393"/>
      <c r="K54" s="118"/>
      <c r="L54" s="393"/>
      <c r="M54" s="119"/>
    </row>
    <row r="55" spans="1:13" hidden="1" x14ac:dyDescent="0.2">
      <c r="A55" s="114" t="s">
        <v>150</v>
      </c>
      <c r="B55" s="393"/>
      <c r="C55" s="115"/>
      <c r="D55" s="115"/>
      <c r="E55" s="115"/>
      <c r="F55" s="100"/>
      <c r="G55" s="115"/>
      <c r="H55" s="393"/>
      <c r="I55" s="115"/>
      <c r="J55" s="393"/>
      <c r="K55" s="115"/>
      <c r="L55" s="393"/>
      <c r="M55" s="116">
        <f t="shared" si="1"/>
        <v>0</v>
      </c>
    </row>
    <row r="56" spans="1:13" hidden="1" x14ac:dyDescent="0.2">
      <c r="A56" s="114" t="s">
        <v>151</v>
      </c>
      <c r="B56" s="393"/>
      <c r="C56" s="137">
        <v>35327</v>
      </c>
      <c r="D56" s="137">
        <v>46800.42</v>
      </c>
      <c r="E56" s="137"/>
      <c r="F56" s="100"/>
      <c r="G56" s="137"/>
      <c r="H56" s="393"/>
      <c r="I56" s="115"/>
      <c r="J56" s="393"/>
      <c r="K56" s="115"/>
      <c r="L56" s="393"/>
      <c r="M56" s="116">
        <f t="shared" si="1"/>
        <v>0</v>
      </c>
    </row>
    <row r="57" spans="1:13" hidden="1" x14ac:dyDescent="0.2">
      <c r="A57" s="114" t="s">
        <v>152</v>
      </c>
      <c r="B57" s="393"/>
      <c r="C57" s="137">
        <v>28668</v>
      </c>
      <c r="D57" s="137">
        <v>18935.870000000003</v>
      </c>
      <c r="E57" s="137"/>
      <c r="F57" s="100"/>
      <c r="G57" s="137"/>
      <c r="H57" s="393"/>
      <c r="I57" s="115"/>
      <c r="J57" s="393"/>
      <c r="K57" s="115"/>
      <c r="L57" s="393"/>
      <c r="M57" s="116">
        <f t="shared" si="1"/>
        <v>0</v>
      </c>
    </row>
    <row r="58" spans="1:13" hidden="1" x14ac:dyDescent="0.2">
      <c r="A58" s="114" t="s">
        <v>153</v>
      </c>
      <c r="B58" s="393"/>
      <c r="C58" s="137"/>
      <c r="D58" s="137">
        <v>6261.79</v>
      </c>
      <c r="E58" s="137"/>
      <c r="F58" s="100"/>
      <c r="G58" s="137"/>
      <c r="H58" s="393"/>
      <c r="I58" s="115"/>
      <c r="J58" s="393"/>
      <c r="K58" s="115"/>
      <c r="L58" s="393"/>
      <c r="M58" s="116">
        <f t="shared" si="1"/>
        <v>0</v>
      </c>
    </row>
    <row r="59" spans="1:13" hidden="1" x14ac:dyDescent="0.2">
      <c r="A59" s="114" t="s">
        <v>154</v>
      </c>
      <c r="B59" s="393"/>
      <c r="C59" s="137">
        <v>25013</v>
      </c>
      <c r="D59" s="137">
        <v>25963.8</v>
      </c>
      <c r="E59" s="137"/>
      <c r="F59" s="100"/>
      <c r="G59" s="137"/>
      <c r="H59" s="393"/>
      <c r="I59" s="115"/>
      <c r="J59" s="393"/>
      <c r="K59" s="115"/>
      <c r="L59" s="393"/>
      <c r="M59" s="116">
        <f t="shared" si="1"/>
        <v>0</v>
      </c>
    </row>
    <row r="60" spans="1:13" hidden="1" x14ac:dyDescent="0.2">
      <c r="A60" s="114" t="s">
        <v>155</v>
      </c>
      <c r="B60" s="393"/>
      <c r="C60" s="137">
        <v>39183</v>
      </c>
      <c r="D60" s="137">
        <v>40333.519999999997</v>
      </c>
      <c r="E60" s="137"/>
      <c r="F60" s="100"/>
      <c r="G60" s="137"/>
      <c r="H60" s="393"/>
      <c r="I60" s="115"/>
      <c r="J60" s="393"/>
      <c r="K60" s="115"/>
      <c r="L60" s="393"/>
      <c r="M60" s="116">
        <f t="shared" si="1"/>
        <v>0</v>
      </c>
    </row>
    <row r="61" spans="1:13" hidden="1" x14ac:dyDescent="0.2">
      <c r="A61" s="114" t="s">
        <v>156</v>
      </c>
      <c r="B61" s="393"/>
      <c r="C61" s="138">
        <v>8995</v>
      </c>
      <c r="D61" s="138">
        <v>688</v>
      </c>
      <c r="E61" s="139"/>
      <c r="F61" s="100"/>
      <c r="G61" s="137"/>
      <c r="H61" s="393"/>
      <c r="I61" s="115"/>
      <c r="J61" s="393"/>
      <c r="K61" s="115"/>
      <c r="L61" s="393"/>
      <c r="M61" s="116">
        <f t="shared" si="1"/>
        <v>0</v>
      </c>
    </row>
    <row r="62" spans="1:13" hidden="1" x14ac:dyDescent="0.2">
      <c r="A62" s="114" t="s">
        <v>157</v>
      </c>
      <c r="B62" s="393"/>
      <c r="C62" s="137"/>
      <c r="D62" s="137">
        <v>450</v>
      </c>
      <c r="E62" s="138"/>
      <c r="F62" s="100"/>
      <c r="G62" s="138"/>
      <c r="H62" s="393"/>
      <c r="I62" s="115"/>
      <c r="J62" s="393"/>
      <c r="K62" s="115"/>
      <c r="L62" s="393"/>
      <c r="M62" s="116">
        <f t="shared" si="1"/>
        <v>0</v>
      </c>
    </row>
    <row r="63" spans="1:13" hidden="1" x14ac:dyDescent="0.2">
      <c r="A63" s="114" t="s">
        <v>158</v>
      </c>
      <c r="B63" s="393"/>
      <c r="C63" s="137">
        <v>4420</v>
      </c>
      <c r="D63" s="137">
        <v>7088.71</v>
      </c>
      <c r="E63" s="137"/>
      <c r="F63" s="100"/>
      <c r="G63" s="137"/>
      <c r="H63" s="393"/>
      <c r="I63" s="115"/>
      <c r="J63" s="393"/>
      <c r="K63" s="115"/>
      <c r="L63" s="393"/>
      <c r="M63" s="116">
        <f t="shared" si="1"/>
        <v>0</v>
      </c>
    </row>
    <row r="64" spans="1:13" hidden="1" x14ac:dyDescent="0.2">
      <c r="A64" s="114" t="s">
        <v>159</v>
      </c>
      <c r="B64" s="393"/>
      <c r="C64" s="137"/>
      <c r="D64" s="137"/>
      <c r="E64" s="140"/>
      <c r="F64" s="100"/>
      <c r="G64" s="138"/>
      <c r="H64" s="393"/>
      <c r="I64" s="115"/>
      <c r="J64" s="393"/>
      <c r="K64" s="115"/>
      <c r="L64" s="393"/>
      <c r="M64" s="116">
        <f t="shared" si="1"/>
        <v>0</v>
      </c>
    </row>
    <row r="65" spans="1:13" x14ac:dyDescent="0.2">
      <c r="A65" s="114" t="s">
        <v>160</v>
      </c>
      <c r="B65" s="393"/>
      <c r="C65" s="137">
        <v>2968528</v>
      </c>
      <c r="D65" s="137">
        <v>3156522.43</v>
      </c>
      <c r="E65" s="137">
        <v>3461202.91</v>
      </c>
      <c r="F65" s="100"/>
      <c r="G65" s="137">
        <v>3938996.15</v>
      </c>
      <c r="H65" s="393"/>
      <c r="I65" s="115">
        <v>4038049.9782500002</v>
      </c>
      <c r="J65" s="393"/>
      <c r="K65" s="115">
        <v>42983</v>
      </c>
      <c r="L65" s="393"/>
      <c r="M65" s="116">
        <f>I65</f>
        <v>4038049.9782500002</v>
      </c>
    </row>
    <row r="66" spans="1:13" x14ac:dyDescent="0.2">
      <c r="A66" s="114" t="s">
        <v>161</v>
      </c>
      <c r="B66" s="393"/>
      <c r="C66" s="137"/>
      <c r="D66" s="137"/>
      <c r="E66" s="137">
        <v>374983.05000000075</v>
      </c>
      <c r="F66" s="100"/>
      <c r="G66" s="137">
        <v>587795.65779390605</v>
      </c>
      <c r="H66" s="393"/>
      <c r="I66" s="115">
        <v>381144.43267080234</v>
      </c>
      <c r="J66" s="393"/>
      <c r="K66" s="115"/>
      <c r="L66" s="393"/>
      <c r="M66" s="116">
        <f>I66+K66</f>
        <v>381144.43267080234</v>
      </c>
    </row>
    <row r="67" spans="1:13" hidden="1" x14ac:dyDescent="0.2">
      <c r="A67" s="114" t="s">
        <v>162</v>
      </c>
      <c r="B67" s="393"/>
      <c r="C67" s="137">
        <v>8118</v>
      </c>
      <c r="D67" s="137">
        <v>8370.2999999999993</v>
      </c>
      <c r="E67" s="137"/>
      <c r="F67" s="100"/>
      <c r="G67" s="137"/>
      <c r="H67" s="393"/>
      <c r="I67" s="115"/>
      <c r="J67" s="393"/>
      <c r="K67" s="115"/>
      <c r="L67" s="393"/>
      <c r="M67" s="116">
        <f t="shared" si="1"/>
        <v>0</v>
      </c>
    </row>
    <row r="68" spans="1:13" hidden="1" x14ac:dyDescent="0.2">
      <c r="A68" s="114" t="s">
        <v>163</v>
      </c>
      <c r="B68" s="393"/>
      <c r="C68" s="137"/>
      <c r="D68" s="137"/>
      <c r="E68" s="137"/>
      <c r="F68" s="100"/>
      <c r="G68" s="137"/>
      <c r="H68" s="393"/>
      <c r="I68" s="115"/>
      <c r="J68" s="393"/>
      <c r="K68" s="115"/>
      <c r="L68" s="393"/>
      <c r="M68" s="116">
        <f t="shared" si="1"/>
        <v>0</v>
      </c>
    </row>
    <row r="69" spans="1:13" hidden="1" x14ac:dyDescent="0.2">
      <c r="A69" s="114" t="s">
        <v>164</v>
      </c>
      <c r="B69" s="393"/>
      <c r="C69" s="115">
        <v>33094</v>
      </c>
      <c r="D69" s="115">
        <v>18092.64</v>
      </c>
      <c r="E69" s="137"/>
      <c r="F69" s="100"/>
      <c r="G69" s="137"/>
      <c r="H69" s="393"/>
      <c r="I69" s="115"/>
      <c r="J69" s="393"/>
      <c r="K69" s="115"/>
      <c r="L69" s="393"/>
      <c r="M69" s="116">
        <f t="shared" si="1"/>
        <v>0</v>
      </c>
    </row>
    <row r="70" spans="1:13" hidden="1" x14ac:dyDescent="0.2">
      <c r="A70" s="114" t="s">
        <v>165</v>
      </c>
      <c r="B70" s="393"/>
      <c r="C70" s="137">
        <v>89956</v>
      </c>
      <c r="D70" s="137">
        <v>86702</v>
      </c>
      <c r="E70" s="137"/>
      <c r="F70" s="100"/>
      <c r="G70" s="137"/>
      <c r="H70" s="393"/>
      <c r="I70" s="115"/>
      <c r="J70" s="393"/>
      <c r="K70" s="115"/>
      <c r="L70" s="393"/>
      <c r="M70" s="116">
        <f t="shared" si="1"/>
        <v>0</v>
      </c>
    </row>
    <row r="71" spans="1:13" x14ac:dyDescent="0.2">
      <c r="A71" s="117" t="s">
        <v>166</v>
      </c>
      <c r="B71" s="393"/>
      <c r="C71" s="118"/>
      <c r="D71" s="118"/>
      <c r="E71" s="118">
        <v>0</v>
      </c>
      <c r="F71" s="100"/>
      <c r="G71" s="118">
        <v>0</v>
      </c>
      <c r="H71" s="393"/>
      <c r="I71" s="118">
        <v>0</v>
      </c>
      <c r="J71" s="393"/>
      <c r="K71" s="118">
        <v>0</v>
      </c>
      <c r="L71" s="393"/>
      <c r="M71" s="119">
        <v>0</v>
      </c>
    </row>
    <row r="72" spans="1:13" hidden="1" x14ac:dyDescent="0.2">
      <c r="A72" s="114" t="s">
        <v>167</v>
      </c>
      <c r="B72" s="393"/>
      <c r="C72" s="115"/>
      <c r="D72" s="115"/>
      <c r="E72" s="115"/>
      <c r="F72" s="100"/>
      <c r="G72" s="115"/>
      <c r="H72" s="393"/>
      <c r="I72" s="115"/>
      <c r="J72" s="393"/>
      <c r="K72" s="115"/>
      <c r="L72" s="393"/>
      <c r="M72" s="116">
        <f t="shared" si="1"/>
        <v>0</v>
      </c>
    </row>
    <row r="73" spans="1:13" hidden="1" x14ac:dyDescent="0.2">
      <c r="A73" s="114" t="s">
        <v>168</v>
      </c>
      <c r="B73" s="393"/>
      <c r="C73" s="115"/>
      <c r="D73" s="115"/>
      <c r="E73" s="115"/>
      <c r="F73" s="100"/>
      <c r="G73" s="115"/>
      <c r="H73" s="393"/>
      <c r="I73" s="115"/>
      <c r="J73" s="393"/>
      <c r="K73" s="115"/>
      <c r="L73" s="393"/>
      <c r="M73" s="116">
        <f t="shared" si="1"/>
        <v>0</v>
      </c>
    </row>
    <row r="74" spans="1:13" hidden="1" x14ac:dyDescent="0.2">
      <c r="A74" s="114" t="s">
        <v>169</v>
      </c>
      <c r="B74" s="393"/>
      <c r="C74" s="115"/>
      <c r="D74" s="115"/>
      <c r="E74" s="115"/>
      <c r="F74" s="100"/>
      <c r="G74" s="115"/>
      <c r="H74" s="393"/>
      <c r="I74" s="115"/>
      <c r="J74" s="393"/>
      <c r="K74" s="115"/>
      <c r="L74" s="393"/>
      <c r="M74" s="116">
        <f t="shared" si="1"/>
        <v>0</v>
      </c>
    </row>
    <row r="75" spans="1:13" hidden="1" x14ac:dyDescent="0.2">
      <c r="A75" s="114" t="s">
        <v>170</v>
      </c>
      <c r="B75" s="393"/>
      <c r="C75" s="115"/>
      <c r="D75" s="115"/>
      <c r="E75" s="115"/>
      <c r="F75" s="100"/>
      <c r="G75" s="115"/>
      <c r="H75" s="393"/>
      <c r="I75" s="115"/>
      <c r="J75" s="393"/>
      <c r="K75" s="115"/>
      <c r="L75" s="393"/>
      <c r="M75" s="116">
        <f t="shared" si="1"/>
        <v>0</v>
      </c>
    </row>
    <row r="76" spans="1:13" hidden="1" x14ac:dyDescent="0.2">
      <c r="A76" s="114" t="s">
        <v>171</v>
      </c>
      <c r="B76" s="393"/>
      <c r="C76" s="115"/>
      <c r="D76" s="115"/>
      <c r="E76" s="115"/>
      <c r="F76" s="100"/>
      <c r="G76" s="115"/>
      <c r="H76" s="393"/>
      <c r="I76" s="115"/>
      <c r="J76" s="393"/>
      <c r="K76" s="115"/>
      <c r="L76" s="393"/>
      <c r="M76" s="116">
        <f t="shared" si="1"/>
        <v>0</v>
      </c>
    </row>
    <row r="77" spans="1:13" hidden="1" x14ac:dyDescent="0.2">
      <c r="A77" s="114" t="s">
        <v>172</v>
      </c>
      <c r="B77" s="393"/>
      <c r="C77" s="115"/>
      <c r="D77" s="115"/>
      <c r="E77" s="115"/>
      <c r="F77" s="100"/>
      <c r="G77" s="115"/>
      <c r="H77" s="393"/>
      <c r="I77" s="115"/>
      <c r="J77" s="393"/>
      <c r="K77" s="115"/>
      <c r="L77" s="393"/>
      <c r="M77" s="116">
        <f t="shared" si="1"/>
        <v>0</v>
      </c>
    </row>
    <row r="78" spans="1:13" s="144" customFormat="1" ht="15" x14ac:dyDescent="0.25">
      <c r="A78" s="141" t="s">
        <v>36</v>
      </c>
      <c r="B78" s="393"/>
      <c r="C78" s="142">
        <f>SUM(C46:C77)</f>
        <v>4174158</v>
      </c>
      <c r="D78" s="142">
        <f>SUM(D46:D77)</f>
        <v>4397320.83</v>
      </c>
      <c r="E78" s="142">
        <f>SUM(E47:E77)</f>
        <v>4799049.9600000009</v>
      </c>
      <c r="F78" s="100"/>
      <c r="G78" s="142">
        <f>SUM(G46:G77)</f>
        <v>5651742.8251155056</v>
      </c>
      <c r="H78" s="393"/>
      <c r="I78" s="142">
        <f>SUM(I47:I77)</f>
        <v>5462059.6353899706</v>
      </c>
      <c r="J78" s="393"/>
      <c r="K78" s="142">
        <f>SUM(K46:K77)</f>
        <v>42983</v>
      </c>
      <c r="L78" s="393"/>
      <c r="M78" s="143">
        <f>SUM(M46:M77)</f>
        <v>5462059.6353899706</v>
      </c>
    </row>
    <row r="79" spans="1:13" s="144" customFormat="1" ht="15" x14ac:dyDescent="0.25">
      <c r="A79" s="145" t="s">
        <v>173</v>
      </c>
      <c r="B79" s="393"/>
      <c r="C79" s="146">
        <f>199767+70721</f>
        <v>270488</v>
      </c>
      <c r="D79" s="146">
        <f>310780.66+74978</f>
        <v>385758.66</v>
      </c>
      <c r="E79" s="147">
        <f>231815.62+69498</f>
        <v>301313.62</v>
      </c>
      <c r="F79" s="100"/>
      <c r="G79" s="147">
        <f>'[15]Tab#2 _Fin_Data_FY2019'!H67</f>
        <v>76220.67</v>
      </c>
      <c r="H79" s="393"/>
      <c r="I79" s="146">
        <f>'[15]Tab#2 _Fin_Data_FY2019'!L67</f>
        <v>74446</v>
      </c>
      <c r="J79" s="393"/>
      <c r="K79" s="146"/>
      <c r="L79" s="393"/>
      <c r="M79" s="148">
        <f>I79+K79</f>
        <v>74446</v>
      </c>
    </row>
    <row r="80" spans="1:13" s="144" customFormat="1" ht="15" x14ac:dyDescent="0.25">
      <c r="A80" s="141" t="s">
        <v>174</v>
      </c>
      <c r="B80" s="393"/>
      <c r="C80" s="149">
        <f>C42-C78-C79</f>
        <v>192998</v>
      </c>
      <c r="D80" s="150">
        <f>D42-D78-D79</f>
        <v>-3114.4900000000489</v>
      </c>
      <c r="E80" s="149">
        <f>E42-E78-E79</f>
        <v>20841.419999999111</v>
      </c>
      <c r="F80" s="100"/>
      <c r="G80" s="150">
        <f>G42-G78-G79</f>
        <v>-113458.71751545004</v>
      </c>
      <c r="H80" s="393"/>
      <c r="I80" s="151">
        <f>I42-I78-I79</f>
        <v>-101169.35862215515</v>
      </c>
      <c r="J80" s="393"/>
      <c r="K80" s="142">
        <f>+BS4377</f>
        <v>0</v>
      </c>
      <c r="L80" s="393"/>
      <c r="M80" s="152">
        <f>M42-M78-M79</f>
        <v>-58186.246279437095</v>
      </c>
    </row>
    <row r="81" spans="1:13" s="144" customFormat="1" ht="15" x14ac:dyDescent="0.25">
      <c r="A81" s="141" t="s">
        <v>175</v>
      </c>
      <c r="B81" s="394"/>
      <c r="C81" s="153">
        <v>168770</v>
      </c>
      <c r="D81" s="154">
        <v>-363249</v>
      </c>
      <c r="E81" s="142">
        <f>'Tab #2_Mandatory Fee Request '!A30</f>
        <v>329711</v>
      </c>
      <c r="F81" s="155"/>
      <c r="G81" s="142">
        <f>E81+G80</f>
        <v>216252.28248454997</v>
      </c>
      <c r="H81" s="394"/>
      <c r="I81" s="142">
        <f>G81+I80</f>
        <v>115082.92386239482</v>
      </c>
      <c r="J81" s="394"/>
      <c r="K81" s="156"/>
      <c r="L81" s="394"/>
      <c r="M81" s="143">
        <f>G81+M80</f>
        <v>158066.03620511288</v>
      </c>
    </row>
    <row r="82" spans="1:13" x14ac:dyDescent="0.2">
      <c r="A82" s="372"/>
      <c r="B82" s="373"/>
      <c r="C82" s="373"/>
      <c r="D82" s="373"/>
      <c r="E82" s="373"/>
      <c r="F82" s="373"/>
      <c r="G82" s="373"/>
      <c r="H82" s="373"/>
      <c r="I82" s="373"/>
      <c r="J82" s="373"/>
      <c r="K82" s="373"/>
      <c r="L82" s="373"/>
      <c r="M82" s="374"/>
    </row>
    <row r="83" spans="1:13" ht="13.5" thickBot="1" x14ac:dyDescent="0.25">
      <c r="A83" s="157" t="s">
        <v>37</v>
      </c>
      <c r="B83" s="158"/>
      <c r="C83" s="159">
        <f>+C78/C42</f>
        <v>0.90006003048099426</v>
      </c>
      <c r="D83" s="159">
        <f>+D78/D42</f>
        <v>0.91994833225766304</v>
      </c>
      <c r="E83" s="159">
        <f>+E78/E42</f>
        <v>0.93709389879920857</v>
      </c>
      <c r="F83" s="160"/>
      <c r="G83" s="159">
        <f>+G78/G42</f>
        <v>1.0066324723177753</v>
      </c>
      <c r="H83" s="160"/>
      <c r="I83" s="159">
        <f>+I78/I42</f>
        <v>1.0049165971085134</v>
      </c>
      <c r="J83" s="160"/>
      <c r="K83" s="159">
        <f>+K78/K42</f>
        <v>1</v>
      </c>
      <c r="L83" s="160"/>
      <c r="M83" s="159">
        <f>+M78/M42</f>
        <v>0.99703198142246274</v>
      </c>
    </row>
    <row r="84" spans="1:13" x14ac:dyDescent="0.2">
      <c r="A84" s="161"/>
      <c r="B84" s="162"/>
      <c r="C84" s="162"/>
      <c r="D84" s="162"/>
      <c r="E84" s="162"/>
      <c r="F84" s="162"/>
      <c r="G84" s="162"/>
      <c r="H84" s="162"/>
      <c r="I84" s="162"/>
      <c r="J84" s="162"/>
      <c r="K84" s="162"/>
      <c r="L84" s="162"/>
      <c r="M84" s="163"/>
    </row>
    <row r="85" spans="1:13" ht="14.45" customHeight="1" x14ac:dyDescent="0.2">
      <c r="A85" s="164" t="s">
        <v>176</v>
      </c>
      <c r="B85" s="165"/>
      <c r="C85" s="165"/>
      <c r="D85" s="165"/>
      <c r="E85" s="165"/>
      <c r="F85" s="165"/>
      <c r="G85" s="165"/>
      <c r="H85" s="165"/>
      <c r="I85" s="165"/>
      <c r="J85" s="165"/>
      <c r="K85" s="165"/>
      <c r="L85" s="165"/>
      <c r="M85" s="166"/>
    </row>
    <row r="86" spans="1:13" x14ac:dyDescent="0.2">
      <c r="A86" s="167" t="s">
        <v>177</v>
      </c>
      <c r="B86" s="165"/>
      <c r="C86" s="165"/>
      <c r="D86" s="165"/>
      <c r="E86" s="165"/>
      <c r="F86" s="165"/>
      <c r="G86" s="165"/>
      <c r="H86" s="165"/>
      <c r="I86" s="165"/>
      <c r="J86" s="165"/>
      <c r="K86" s="165"/>
      <c r="L86" s="165"/>
      <c r="M86" s="166"/>
    </row>
    <row r="87" spans="1:13" x14ac:dyDescent="0.2">
      <c r="A87" s="167" t="s">
        <v>178</v>
      </c>
      <c r="B87" s="165"/>
      <c r="C87" s="165"/>
      <c r="D87" s="165"/>
      <c r="E87" s="165"/>
      <c r="F87" s="165"/>
      <c r="G87" s="165"/>
      <c r="H87" s="165"/>
      <c r="I87" s="165"/>
      <c r="J87" s="165"/>
      <c r="K87" s="165"/>
      <c r="L87" s="165"/>
      <c r="M87" s="166"/>
    </row>
    <row r="88" spans="1:13" x14ac:dyDescent="0.2">
      <c r="A88" s="167" t="s">
        <v>179</v>
      </c>
      <c r="B88" s="165"/>
      <c r="C88" s="165"/>
      <c r="D88" s="165"/>
      <c r="E88" s="165"/>
      <c r="F88" s="165"/>
      <c r="G88" s="165"/>
      <c r="H88" s="165"/>
      <c r="I88" s="165"/>
      <c r="J88" s="165"/>
      <c r="K88" s="165"/>
      <c r="L88" s="165"/>
      <c r="M88" s="166"/>
    </row>
    <row r="89" spans="1:13" x14ac:dyDescent="0.2">
      <c r="A89" s="167" t="s">
        <v>180</v>
      </c>
      <c r="B89" s="165"/>
      <c r="C89" s="165"/>
      <c r="D89" s="165"/>
      <c r="E89" s="165"/>
      <c r="F89" s="165"/>
      <c r="G89" s="165"/>
      <c r="H89" s="165"/>
      <c r="I89" s="165"/>
      <c r="J89" s="165"/>
      <c r="K89" s="165"/>
      <c r="L89" s="165"/>
      <c r="M89" s="166"/>
    </row>
    <row r="90" spans="1:13" ht="13.5" thickBot="1" x14ac:dyDescent="0.25">
      <c r="A90" s="168" t="s">
        <v>181</v>
      </c>
      <c r="B90" s="169"/>
      <c r="C90" s="169"/>
      <c r="D90" s="169"/>
      <c r="E90" s="169"/>
      <c r="F90" s="169"/>
      <c r="G90" s="169"/>
      <c r="H90" s="169"/>
      <c r="I90" s="169"/>
      <c r="J90" s="169"/>
      <c r="K90" s="169"/>
      <c r="L90" s="169"/>
      <c r="M90" s="170"/>
    </row>
    <row r="91" spans="1:13" x14ac:dyDescent="0.2">
      <c r="A91" s="74"/>
      <c r="B91" s="74"/>
      <c r="C91" s="74"/>
      <c r="D91" s="74"/>
      <c r="E91" s="74"/>
      <c r="F91" s="74"/>
      <c r="G91" s="74"/>
      <c r="H91" s="74"/>
      <c r="I91" s="74"/>
      <c r="J91" s="74"/>
      <c r="K91" s="74"/>
      <c r="L91" s="74"/>
      <c r="M91" s="74"/>
    </row>
    <row r="92" spans="1:13" x14ac:dyDescent="0.2">
      <c r="A92" s="74"/>
      <c r="B92" s="74"/>
      <c r="C92" s="74"/>
      <c r="D92" s="74"/>
      <c r="E92" s="74"/>
      <c r="F92" s="74"/>
      <c r="G92" s="74"/>
      <c r="H92" s="74"/>
      <c r="I92" s="74"/>
      <c r="J92" s="74"/>
      <c r="K92" s="74"/>
      <c r="L92" s="74"/>
      <c r="M92" s="74"/>
    </row>
    <row r="93" spans="1:13" x14ac:dyDescent="0.2">
      <c r="A93" s="74"/>
      <c r="B93" s="74"/>
      <c r="C93" s="74"/>
      <c r="D93" s="74"/>
      <c r="E93" s="74"/>
      <c r="F93" s="74"/>
      <c r="G93" s="74"/>
      <c r="H93" s="74"/>
      <c r="I93" s="74"/>
      <c r="J93" s="74"/>
      <c r="K93" s="74"/>
      <c r="L93" s="74"/>
      <c r="M93" s="74"/>
    </row>
    <row r="94" spans="1:13" x14ac:dyDescent="0.2">
      <c r="A94" s="74"/>
      <c r="B94" s="74"/>
      <c r="C94" s="74"/>
      <c r="D94" s="74"/>
      <c r="E94" s="74"/>
      <c r="F94" s="74"/>
      <c r="G94" s="74"/>
      <c r="H94" s="74"/>
      <c r="I94" s="74"/>
      <c r="J94" s="74"/>
      <c r="K94" s="74"/>
      <c r="L94" s="74"/>
      <c r="M94" s="74"/>
    </row>
  </sheetData>
  <mergeCells count="11">
    <mergeCell ref="A82:M82"/>
    <mergeCell ref="A2:M2"/>
    <mergeCell ref="A3:M3"/>
    <mergeCell ref="A4:M4"/>
    <mergeCell ref="A5:M5"/>
    <mergeCell ref="A6:M6"/>
    <mergeCell ref="B11:B81"/>
    <mergeCell ref="H11:H81"/>
    <mergeCell ref="J11:J81"/>
    <mergeCell ref="L11:L81"/>
    <mergeCell ref="C12:E12"/>
  </mergeCells>
  <printOptions horizontalCentered="1"/>
  <pageMargins left="0.2" right="0.2" top="0.75" bottom="0.75" header="0.3" footer="0.3"/>
  <pageSetup scale="59" orientation="portrait" r:id="rId1"/>
  <headerFoot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topLeftCell="A13" workbookViewId="0">
      <selection activeCell="K55" sqref="K55"/>
    </sheetView>
  </sheetViews>
  <sheetFormatPr defaultRowHeight="12.75" x14ac:dyDescent="0.2"/>
  <cols>
    <col min="1" max="1" width="21.7109375" style="70" customWidth="1"/>
    <col min="2" max="2" width="2.85546875" style="70" customWidth="1"/>
    <col min="3" max="3" width="9.28515625" style="70" customWidth="1"/>
    <col min="4" max="4" width="2.85546875" style="70" customWidth="1"/>
    <col min="5" max="5" width="9.28515625" style="70" customWidth="1"/>
    <col min="6" max="6" width="2.85546875" style="70" customWidth="1"/>
    <col min="7" max="7" width="9.7109375" style="70" customWidth="1"/>
    <col min="8" max="8" width="2.85546875" style="70" customWidth="1"/>
    <col min="9" max="9" width="14.42578125" style="70" customWidth="1"/>
    <col min="10" max="10" width="2.85546875" style="70" customWidth="1"/>
    <col min="11" max="11" width="14.42578125" style="70" customWidth="1"/>
    <col min="12" max="12" width="2.85546875" style="70" customWidth="1"/>
    <col min="13" max="13" width="17.5703125" style="70" customWidth="1"/>
    <col min="14" max="14" width="2.85546875" style="70" customWidth="1"/>
    <col min="15" max="15" width="11.42578125" style="70" customWidth="1"/>
    <col min="16" max="16" width="2.85546875" style="70" customWidth="1"/>
    <col min="17" max="17" width="16.85546875" style="70" customWidth="1"/>
    <col min="18" max="256" width="9.140625" style="70"/>
    <col min="257" max="257" width="15.42578125" style="70" customWidth="1"/>
    <col min="258" max="258" width="3" style="70" customWidth="1"/>
    <col min="259" max="259" width="9.28515625" style="70" customWidth="1"/>
    <col min="260" max="260" width="3" style="70" customWidth="1"/>
    <col min="261" max="261" width="9.5703125" style="70" customWidth="1"/>
    <col min="262" max="262" width="3" style="70" customWidth="1"/>
    <col min="263" max="263" width="9.7109375" style="70" customWidth="1"/>
    <col min="264" max="264" width="3.85546875" style="70" customWidth="1"/>
    <col min="265" max="265" width="14.42578125" style="70" customWidth="1"/>
    <col min="266" max="266" width="4.140625" style="70" customWidth="1"/>
    <col min="267" max="267" width="14.42578125" style="70" customWidth="1"/>
    <col min="268" max="268" width="3.140625" style="70" customWidth="1"/>
    <col min="269" max="269" width="17.5703125" style="70" customWidth="1"/>
    <col min="270" max="270" width="4" style="70" customWidth="1"/>
    <col min="271" max="271" width="11.42578125" style="70" customWidth="1"/>
    <col min="272" max="272" width="3.28515625" style="70" customWidth="1"/>
    <col min="273" max="273" width="16.85546875" style="70" customWidth="1"/>
    <col min="274" max="512" width="9.140625" style="70"/>
    <col min="513" max="513" width="15.42578125" style="70" customWidth="1"/>
    <col min="514" max="514" width="3" style="70" customWidth="1"/>
    <col min="515" max="515" width="9.28515625" style="70" customWidth="1"/>
    <col min="516" max="516" width="3" style="70" customWidth="1"/>
    <col min="517" max="517" width="9.5703125" style="70" customWidth="1"/>
    <col min="518" max="518" width="3" style="70" customWidth="1"/>
    <col min="519" max="519" width="9.7109375" style="70" customWidth="1"/>
    <col min="520" max="520" width="3.85546875" style="70" customWidth="1"/>
    <col min="521" max="521" width="14.42578125" style="70" customWidth="1"/>
    <col min="522" max="522" width="4.140625" style="70" customWidth="1"/>
    <col min="523" max="523" width="14.42578125" style="70" customWidth="1"/>
    <col min="524" max="524" width="3.140625" style="70" customWidth="1"/>
    <col min="525" max="525" width="17.5703125" style="70" customWidth="1"/>
    <col min="526" max="526" width="4" style="70" customWidth="1"/>
    <col min="527" max="527" width="11.42578125" style="70" customWidth="1"/>
    <col min="528" max="528" width="3.28515625" style="70" customWidth="1"/>
    <col min="529" max="529" width="16.85546875" style="70" customWidth="1"/>
    <col min="530" max="768" width="9.140625" style="70"/>
    <col min="769" max="769" width="15.42578125" style="70" customWidth="1"/>
    <col min="770" max="770" width="3" style="70" customWidth="1"/>
    <col min="771" max="771" width="9.28515625" style="70" customWidth="1"/>
    <col min="772" max="772" width="3" style="70" customWidth="1"/>
    <col min="773" max="773" width="9.5703125" style="70" customWidth="1"/>
    <col min="774" max="774" width="3" style="70" customWidth="1"/>
    <col min="775" max="775" width="9.7109375" style="70" customWidth="1"/>
    <col min="776" max="776" width="3.85546875" style="70" customWidth="1"/>
    <col min="777" max="777" width="14.42578125" style="70" customWidth="1"/>
    <col min="778" max="778" width="4.140625" style="70" customWidth="1"/>
    <col min="779" max="779" width="14.42578125" style="70" customWidth="1"/>
    <col min="780" max="780" width="3.140625" style="70" customWidth="1"/>
    <col min="781" max="781" width="17.5703125" style="70" customWidth="1"/>
    <col min="782" max="782" width="4" style="70" customWidth="1"/>
    <col min="783" max="783" width="11.42578125" style="70" customWidth="1"/>
    <col min="784" max="784" width="3.28515625" style="70" customWidth="1"/>
    <col min="785" max="785" width="16.85546875" style="70" customWidth="1"/>
    <col min="786" max="1024" width="9.140625" style="70"/>
    <col min="1025" max="1025" width="15.42578125" style="70" customWidth="1"/>
    <col min="1026" max="1026" width="3" style="70" customWidth="1"/>
    <col min="1027" max="1027" width="9.28515625" style="70" customWidth="1"/>
    <col min="1028" max="1028" width="3" style="70" customWidth="1"/>
    <col min="1029" max="1029" width="9.5703125" style="70" customWidth="1"/>
    <col min="1030" max="1030" width="3" style="70" customWidth="1"/>
    <col min="1031" max="1031" width="9.7109375" style="70" customWidth="1"/>
    <col min="1032" max="1032" width="3.85546875" style="70" customWidth="1"/>
    <col min="1033" max="1033" width="14.42578125" style="70" customWidth="1"/>
    <col min="1034" max="1034" width="4.140625" style="70" customWidth="1"/>
    <col min="1035" max="1035" width="14.42578125" style="70" customWidth="1"/>
    <col min="1036" max="1036" width="3.140625" style="70" customWidth="1"/>
    <col min="1037" max="1037" width="17.5703125" style="70" customWidth="1"/>
    <col min="1038" max="1038" width="4" style="70" customWidth="1"/>
    <col min="1039" max="1039" width="11.42578125" style="70" customWidth="1"/>
    <col min="1040" max="1040" width="3.28515625" style="70" customWidth="1"/>
    <col min="1041" max="1041" width="16.85546875" style="70" customWidth="1"/>
    <col min="1042" max="1280" width="9.140625" style="70"/>
    <col min="1281" max="1281" width="15.42578125" style="70" customWidth="1"/>
    <col min="1282" max="1282" width="3" style="70" customWidth="1"/>
    <col min="1283" max="1283" width="9.28515625" style="70" customWidth="1"/>
    <col min="1284" max="1284" width="3" style="70" customWidth="1"/>
    <col min="1285" max="1285" width="9.5703125" style="70" customWidth="1"/>
    <col min="1286" max="1286" width="3" style="70" customWidth="1"/>
    <col min="1287" max="1287" width="9.7109375" style="70" customWidth="1"/>
    <col min="1288" max="1288" width="3.85546875" style="70" customWidth="1"/>
    <col min="1289" max="1289" width="14.42578125" style="70" customWidth="1"/>
    <col min="1290" max="1290" width="4.140625" style="70" customWidth="1"/>
    <col min="1291" max="1291" width="14.42578125" style="70" customWidth="1"/>
    <col min="1292" max="1292" width="3.140625" style="70" customWidth="1"/>
    <col min="1293" max="1293" width="17.5703125" style="70" customWidth="1"/>
    <col min="1294" max="1294" width="4" style="70" customWidth="1"/>
    <col min="1295" max="1295" width="11.42578125" style="70" customWidth="1"/>
    <col min="1296" max="1296" width="3.28515625" style="70" customWidth="1"/>
    <col min="1297" max="1297" width="16.85546875" style="70" customWidth="1"/>
    <col min="1298" max="1536" width="9.140625" style="70"/>
    <col min="1537" max="1537" width="15.42578125" style="70" customWidth="1"/>
    <col min="1538" max="1538" width="3" style="70" customWidth="1"/>
    <col min="1539" max="1539" width="9.28515625" style="70" customWidth="1"/>
    <col min="1540" max="1540" width="3" style="70" customWidth="1"/>
    <col min="1541" max="1541" width="9.5703125" style="70" customWidth="1"/>
    <col min="1542" max="1542" width="3" style="70" customWidth="1"/>
    <col min="1543" max="1543" width="9.7109375" style="70" customWidth="1"/>
    <col min="1544" max="1544" width="3.85546875" style="70" customWidth="1"/>
    <col min="1545" max="1545" width="14.42578125" style="70" customWidth="1"/>
    <col min="1546" max="1546" width="4.140625" style="70" customWidth="1"/>
    <col min="1547" max="1547" width="14.42578125" style="70" customWidth="1"/>
    <col min="1548" max="1548" width="3.140625" style="70" customWidth="1"/>
    <col min="1549" max="1549" width="17.5703125" style="70" customWidth="1"/>
    <col min="1550" max="1550" width="4" style="70" customWidth="1"/>
    <col min="1551" max="1551" width="11.42578125" style="70" customWidth="1"/>
    <col min="1552" max="1552" width="3.28515625" style="70" customWidth="1"/>
    <col min="1553" max="1553" width="16.85546875" style="70" customWidth="1"/>
    <col min="1554" max="1792" width="9.140625" style="70"/>
    <col min="1793" max="1793" width="15.42578125" style="70" customWidth="1"/>
    <col min="1794" max="1794" width="3" style="70" customWidth="1"/>
    <col min="1795" max="1795" width="9.28515625" style="70" customWidth="1"/>
    <col min="1796" max="1796" width="3" style="70" customWidth="1"/>
    <col min="1797" max="1797" width="9.5703125" style="70" customWidth="1"/>
    <col min="1798" max="1798" width="3" style="70" customWidth="1"/>
    <col min="1799" max="1799" width="9.7109375" style="70" customWidth="1"/>
    <col min="1800" max="1800" width="3.85546875" style="70" customWidth="1"/>
    <col min="1801" max="1801" width="14.42578125" style="70" customWidth="1"/>
    <col min="1802" max="1802" width="4.140625" style="70" customWidth="1"/>
    <col min="1803" max="1803" width="14.42578125" style="70" customWidth="1"/>
    <col min="1804" max="1804" width="3.140625" style="70" customWidth="1"/>
    <col min="1805" max="1805" width="17.5703125" style="70" customWidth="1"/>
    <col min="1806" max="1806" width="4" style="70" customWidth="1"/>
    <col min="1807" max="1807" width="11.42578125" style="70" customWidth="1"/>
    <col min="1808" max="1808" width="3.28515625" style="70" customWidth="1"/>
    <col min="1809" max="1809" width="16.85546875" style="70" customWidth="1"/>
    <col min="1810" max="2048" width="9.140625" style="70"/>
    <col min="2049" max="2049" width="15.42578125" style="70" customWidth="1"/>
    <col min="2050" max="2050" width="3" style="70" customWidth="1"/>
    <col min="2051" max="2051" width="9.28515625" style="70" customWidth="1"/>
    <col min="2052" max="2052" width="3" style="70" customWidth="1"/>
    <col min="2053" max="2053" width="9.5703125" style="70" customWidth="1"/>
    <col min="2054" max="2054" width="3" style="70" customWidth="1"/>
    <col min="2055" max="2055" width="9.7109375" style="70" customWidth="1"/>
    <col min="2056" max="2056" width="3.85546875" style="70" customWidth="1"/>
    <col min="2057" max="2057" width="14.42578125" style="70" customWidth="1"/>
    <col min="2058" max="2058" width="4.140625" style="70" customWidth="1"/>
    <col min="2059" max="2059" width="14.42578125" style="70" customWidth="1"/>
    <col min="2060" max="2060" width="3.140625" style="70" customWidth="1"/>
    <col min="2061" max="2061" width="17.5703125" style="70" customWidth="1"/>
    <col min="2062" max="2062" width="4" style="70" customWidth="1"/>
    <col min="2063" max="2063" width="11.42578125" style="70" customWidth="1"/>
    <col min="2064" max="2064" width="3.28515625" style="70" customWidth="1"/>
    <col min="2065" max="2065" width="16.85546875" style="70" customWidth="1"/>
    <col min="2066" max="2304" width="9.140625" style="70"/>
    <col min="2305" max="2305" width="15.42578125" style="70" customWidth="1"/>
    <col min="2306" max="2306" width="3" style="70" customWidth="1"/>
    <col min="2307" max="2307" width="9.28515625" style="70" customWidth="1"/>
    <col min="2308" max="2308" width="3" style="70" customWidth="1"/>
    <col min="2309" max="2309" width="9.5703125" style="70" customWidth="1"/>
    <col min="2310" max="2310" width="3" style="70" customWidth="1"/>
    <col min="2311" max="2311" width="9.7109375" style="70" customWidth="1"/>
    <col min="2312" max="2312" width="3.85546875" style="70" customWidth="1"/>
    <col min="2313" max="2313" width="14.42578125" style="70" customWidth="1"/>
    <col min="2314" max="2314" width="4.140625" style="70" customWidth="1"/>
    <col min="2315" max="2315" width="14.42578125" style="70" customWidth="1"/>
    <col min="2316" max="2316" width="3.140625" style="70" customWidth="1"/>
    <col min="2317" max="2317" width="17.5703125" style="70" customWidth="1"/>
    <col min="2318" max="2318" width="4" style="70" customWidth="1"/>
    <col min="2319" max="2319" width="11.42578125" style="70" customWidth="1"/>
    <col min="2320" max="2320" width="3.28515625" style="70" customWidth="1"/>
    <col min="2321" max="2321" width="16.85546875" style="70" customWidth="1"/>
    <col min="2322" max="2560" width="9.140625" style="70"/>
    <col min="2561" max="2561" width="15.42578125" style="70" customWidth="1"/>
    <col min="2562" max="2562" width="3" style="70" customWidth="1"/>
    <col min="2563" max="2563" width="9.28515625" style="70" customWidth="1"/>
    <col min="2564" max="2564" width="3" style="70" customWidth="1"/>
    <col min="2565" max="2565" width="9.5703125" style="70" customWidth="1"/>
    <col min="2566" max="2566" width="3" style="70" customWidth="1"/>
    <col min="2567" max="2567" width="9.7109375" style="70" customWidth="1"/>
    <col min="2568" max="2568" width="3.85546875" style="70" customWidth="1"/>
    <col min="2569" max="2569" width="14.42578125" style="70" customWidth="1"/>
    <col min="2570" max="2570" width="4.140625" style="70" customWidth="1"/>
    <col min="2571" max="2571" width="14.42578125" style="70" customWidth="1"/>
    <col min="2572" max="2572" width="3.140625" style="70" customWidth="1"/>
    <col min="2573" max="2573" width="17.5703125" style="70" customWidth="1"/>
    <col min="2574" max="2574" width="4" style="70" customWidth="1"/>
    <col min="2575" max="2575" width="11.42578125" style="70" customWidth="1"/>
    <col min="2576" max="2576" width="3.28515625" style="70" customWidth="1"/>
    <col min="2577" max="2577" width="16.85546875" style="70" customWidth="1"/>
    <col min="2578" max="2816" width="9.140625" style="70"/>
    <col min="2817" max="2817" width="15.42578125" style="70" customWidth="1"/>
    <col min="2818" max="2818" width="3" style="70" customWidth="1"/>
    <col min="2819" max="2819" width="9.28515625" style="70" customWidth="1"/>
    <col min="2820" max="2820" width="3" style="70" customWidth="1"/>
    <col min="2821" max="2821" width="9.5703125" style="70" customWidth="1"/>
    <col min="2822" max="2822" width="3" style="70" customWidth="1"/>
    <col min="2823" max="2823" width="9.7109375" style="70" customWidth="1"/>
    <col min="2824" max="2824" width="3.85546875" style="70" customWidth="1"/>
    <col min="2825" max="2825" width="14.42578125" style="70" customWidth="1"/>
    <col min="2826" max="2826" width="4.140625" style="70" customWidth="1"/>
    <col min="2827" max="2827" width="14.42578125" style="70" customWidth="1"/>
    <col min="2828" max="2828" width="3.140625" style="70" customWidth="1"/>
    <col min="2829" max="2829" width="17.5703125" style="70" customWidth="1"/>
    <col min="2830" max="2830" width="4" style="70" customWidth="1"/>
    <col min="2831" max="2831" width="11.42578125" style="70" customWidth="1"/>
    <col min="2832" max="2832" width="3.28515625" style="70" customWidth="1"/>
    <col min="2833" max="2833" width="16.85546875" style="70" customWidth="1"/>
    <col min="2834" max="3072" width="9.140625" style="70"/>
    <col min="3073" max="3073" width="15.42578125" style="70" customWidth="1"/>
    <col min="3074" max="3074" width="3" style="70" customWidth="1"/>
    <col min="3075" max="3075" width="9.28515625" style="70" customWidth="1"/>
    <col min="3076" max="3076" width="3" style="70" customWidth="1"/>
    <col min="3077" max="3077" width="9.5703125" style="70" customWidth="1"/>
    <col min="3078" max="3078" width="3" style="70" customWidth="1"/>
    <col min="3079" max="3079" width="9.7109375" style="70" customWidth="1"/>
    <col min="3080" max="3080" width="3.85546875" style="70" customWidth="1"/>
    <col min="3081" max="3081" width="14.42578125" style="70" customWidth="1"/>
    <col min="3082" max="3082" width="4.140625" style="70" customWidth="1"/>
    <col min="3083" max="3083" width="14.42578125" style="70" customWidth="1"/>
    <col min="3084" max="3084" width="3.140625" style="70" customWidth="1"/>
    <col min="3085" max="3085" width="17.5703125" style="70" customWidth="1"/>
    <col min="3086" max="3086" width="4" style="70" customWidth="1"/>
    <col min="3087" max="3087" width="11.42578125" style="70" customWidth="1"/>
    <col min="3088" max="3088" width="3.28515625" style="70" customWidth="1"/>
    <col min="3089" max="3089" width="16.85546875" style="70" customWidth="1"/>
    <col min="3090" max="3328" width="9.140625" style="70"/>
    <col min="3329" max="3329" width="15.42578125" style="70" customWidth="1"/>
    <col min="3330" max="3330" width="3" style="70" customWidth="1"/>
    <col min="3331" max="3331" width="9.28515625" style="70" customWidth="1"/>
    <col min="3332" max="3332" width="3" style="70" customWidth="1"/>
    <col min="3333" max="3333" width="9.5703125" style="70" customWidth="1"/>
    <col min="3334" max="3334" width="3" style="70" customWidth="1"/>
    <col min="3335" max="3335" width="9.7109375" style="70" customWidth="1"/>
    <col min="3336" max="3336" width="3.85546875" style="70" customWidth="1"/>
    <col min="3337" max="3337" width="14.42578125" style="70" customWidth="1"/>
    <col min="3338" max="3338" width="4.140625" style="70" customWidth="1"/>
    <col min="3339" max="3339" width="14.42578125" style="70" customWidth="1"/>
    <col min="3340" max="3340" width="3.140625" style="70" customWidth="1"/>
    <col min="3341" max="3341" width="17.5703125" style="70" customWidth="1"/>
    <col min="3342" max="3342" width="4" style="70" customWidth="1"/>
    <col min="3343" max="3343" width="11.42578125" style="70" customWidth="1"/>
    <col min="3344" max="3344" width="3.28515625" style="70" customWidth="1"/>
    <col min="3345" max="3345" width="16.85546875" style="70" customWidth="1"/>
    <col min="3346" max="3584" width="9.140625" style="70"/>
    <col min="3585" max="3585" width="15.42578125" style="70" customWidth="1"/>
    <col min="3586" max="3586" width="3" style="70" customWidth="1"/>
    <col min="3587" max="3587" width="9.28515625" style="70" customWidth="1"/>
    <col min="3588" max="3588" width="3" style="70" customWidth="1"/>
    <col min="3589" max="3589" width="9.5703125" style="70" customWidth="1"/>
    <col min="3590" max="3590" width="3" style="70" customWidth="1"/>
    <col min="3591" max="3591" width="9.7109375" style="70" customWidth="1"/>
    <col min="3592" max="3592" width="3.85546875" style="70" customWidth="1"/>
    <col min="3593" max="3593" width="14.42578125" style="70" customWidth="1"/>
    <col min="3594" max="3594" width="4.140625" style="70" customWidth="1"/>
    <col min="3595" max="3595" width="14.42578125" style="70" customWidth="1"/>
    <col min="3596" max="3596" width="3.140625" style="70" customWidth="1"/>
    <col min="3597" max="3597" width="17.5703125" style="70" customWidth="1"/>
    <col min="3598" max="3598" width="4" style="70" customWidth="1"/>
    <col min="3599" max="3599" width="11.42578125" style="70" customWidth="1"/>
    <col min="3600" max="3600" width="3.28515625" style="70" customWidth="1"/>
    <col min="3601" max="3601" width="16.85546875" style="70" customWidth="1"/>
    <col min="3602" max="3840" width="9.140625" style="70"/>
    <col min="3841" max="3841" width="15.42578125" style="70" customWidth="1"/>
    <col min="3842" max="3842" width="3" style="70" customWidth="1"/>
    <col min="3843" max="3843" width="9.28515625" style="70" customWidth="1"/>
    <col min="3844" max="3844" width="3" style="70" customWidth="1"/>
    <col min="3845" max="3845" width="9.5703125" style="70" customWidth="1"/>
    <col min="3846" max="3846" width="3" style="70" customWidth="1"/>
    <col min="3847" max="3847" width="9.7109375" style="70" customWidth="1"/>
    <col min="3848" max="3848" width="3.85546875" style="70" customWidth="1"/>
    <col min="3849" max="3849" width="14.42578125" style="70" customWidth="1"/>
    <col min="3850" max="3850" width="4.140625" style="70" customWidth="1"/>
    <col min="3851" max="3851" width="14.42578125" style="70" customWidth="1"/>
    <col min="3852" max="3852" width="3.140625" style="70" customWidth="1"/>
    <col min="3853" max="3853" width="17.5703125" style="70" customWidth="1"/>
    <col min="3854" max="3854" width="4" style="70" customWidth="1"/>
    <col min="3855" max="3855" width="11.42578125" style="70" customWidth="1"/>
    <col min="3856" max="3856" width="3.28515625" style="70" customWidth="1"/>
    <col min="3857" max="3857" width="16.85546875" style="70" customWidth="1"/>
    <col min="3858" max="4096" width="9.140625" style="70"/>
    <col min="4097" max="4097" width="15.42578125" style="70" customWidth="1"/>
    <col min="4098" max="4098" width="3" style="70" customWidth="1"/>
    <col min="4099" max="4099" width="9.28515625" style="70" customWidth="1"/>
    <col min="4100" max="4100" width="3" style="70" customWidth="1"/>
    <col min="4101" max="4101" width="9.5703125" style="70" customWidth="1"/>
    <col min="4102" max="4102" width="3" style="70" customWidth="1"/>
    <col min="4103" max="4103" width="9.7109375" style="70" customWidth="1"/>
    <col min="4104" max="4104" width="3.85546875" style="70" customWidth="1"/>
    <col min="4105" max="4105" width="14.42578125" style="70" customWidth="1"/>
    <col min="4106" max="4106" width="4.140625" style="70" customWidth="1"/>
    <col min="4107" max="4107" width="14.42578125" style="70" customWidth="1"/>
    <col min="4108" max="4108" width="3.140625" style="70" customWidth="1"/>
    <col min="4109" max="4109" width="17.5703125" style="70" customWidth="1"/>
    <col min="4110" max="4110" width="4" style="70" customWidth="1"/>
    <col min="4111" max="4111" width="11.42578125" style="70" customWidth="1"/>
    <col min="4112" max="4112" width="3.28515625" style="70" customWidth="1"/>
    <col min="4113" max="4113" width="16.85546875" style="70" customWidth="1"/>
    <col min="4114" max="4352" width="9.140625" style="70"/>
    <col min="4353" max="4353" width="15.42578125" style="70" customWidth="1"/>
    <col min="4354" max="4354" width="3" style="70" customWidth="1"/>
    <col min="4355" max="4355" width="9.28515625" style="70" customWidth="1"/>
    <col min="4356" max="4356" width="3" style="70" customWidth="1"/>
    <col min="4357" max="4357" width="9.5703125" style="70" customWidth="1"/>
    <col min="4358" max="4358" width="3" style="70" customWidth="1"/>
    <col min="4359" max="4359" width="9.7109375" style="70" customWidth="1"/>
    <col min="4360" max="4360" width="3.85546875" style="70" customWidth="1"/>
    <col min="4361" max="4361" width="14.42578125" style="70" customWidth="1"/>
    <col min="4362" max="4362" width="4.140625" style="70" customWidth="1"/>
    <col min="4363" max="4363" width="14.42578125" style="70" customWidth="1"/>
    <col min="4364" max="4364" width="3.140625" style="70" customWidth="1"/>
    <col min="4365" max="4365" width="17.5703125" style="70" customWidth="1"/>
    <col min="4366" max="4366" width="4" style="70" customWidth="1"/>
    <col min="4367" max="4367" width="11.42578125" style="70" customWidth="1"/>
    <col min="4368" max="4368" width="3.28515625" style="70" customWidth="1"/>
    <col min="4369" max="4369" width="16.85546875" style="70" customWidth="1"/>
    <col min="4370" max="4608" width="9.140625" style="70"/>
    <col min="4609" max="4609" width="15.42578125" style="70" customWidth="1"/>
    <col min="4610" max="4610" width="3" style="70" customWidth="1"/>
    <col min="4611" max="4611" width="9.28515625" style="70" customWidth="1"/>
    <col min="4612" max="4612" width="3" style="70" customWidth="1"/>
    <col min="4613" max="4613" width="9.5703125" style="70" customWidth="1"/>
    <col min="4614" max="4614" width="3" style="70" customWidth="1"/>
    <col min="4615" max="4615" width="9.7109375" style="70" customWidth="1"/>
    <col min="4616" max="4616" width="3.85546875" style="70" customWidth="1"/>
    <col min="4617" max="4617" width="14.42578125" style="70" customWidth="1"/>
    <col min="4618" max="4618" width="4.140625" style="70" customWidth="1"/>
    <col min="4619" max="4619" width="14.42578125" style="70" customWidth="1"/>
    <col min="4620" max="4620" width="3.140625" style="70" customWidth="1"/>
    <col min="4621" max="4621" width="17.5703125" style="70" customWidth="1"/>
    <col min="4622" max="4622" width="4" style="70" customWidth="1"/>
    <col min="4623" max="4623" width="11.42578125" style="70" customWidth="1"/>
    <col min="4624" max="4624" width="3.28515625" style="70" customWidth="1"/>
    <col min="4625" max="4625" width="16.85546875" style="70" customWidth="1"/>
    <col min="4626" max="4864" width="9.140625" style="70"/>
    <col min="4865" max="4865" width="15.42578125" style="70" customWidth="1"/>
    <col min="4866" max="4866" width="3" style="70" customWidth="1"/>
    <col min="4867" max="4867" width="9.28515625" style="70" customWidth="1"/>
    <col min="4868" max="4868" width="3" style="70" customWidth="1"/>
    <col min="4869" max="4869" width="9.5703125" style="70" customWidth="1"/>
    <col min="4870" max="4870" width="3" style="70" customWidth="1"/>
    <col min="4871" max="4871" width="9.7109375" style="70" customWidth="1"/>
    <col min="4872" max="4872" width="3.85546875" style="70" customWidth="1"/>
    <col min="4873" max="4873" width="14.42578125" style="70" customWidth="1"/>
    <col min="4874" max="4874" width="4.140625" style="70" customWidth="1"/>
    <col min="4875" max="4875" width="14.42578125" style="70" customWidth="1"/>
    <col min="4876" max="4876" width="3.140625" style="70" customWidth="1"/>
    <col min="4877" max="4877" width="17.5703125" style="70" customWidth="1"/>
    <col min="4878" max="4878" width="4" style="70" customWidth="1"/>
    <col min="4879" max="4879" width="11.42578125" style="70" customWidth="1"/>
    <col min="4880" max="4880" width="3.28515625" style="70" customWidth="1"/>
    <col min="4881" max="4881" width="16.85546875" style="70" customWidth="1"/>
    <col min="4882" max="5120" width="9.140625" style="70"/>
    <col min="5121" max="5121" width="15.42578125" style="70" customWidth="1"/>
    <col min="5122" max="5122" width="3" style="70" customWidth="1"/>
    <col min="5123" max="5123" width="9.28515625" style="70" customWidth="1"/>
    <col min="5124" max="5124" width="3" style="70" customWidth="1"/>
    <col min="5125" max="5125" width="9.5703125" style="70" customWidth="1"/>
    <col min="5126" max="5126" width="3" style="70" customWidth="1"/>
    <col min="5127" max="5127" width="9.7109375" style="70" customWidth="1"/>
    <col min="5128" max="5128" width="3.85546875" style="70" customWidth="1"/>
    <col min="5129" max="5129" width="14.42578125" style="70" customWidth="1"/>
    <col min="5130" max="5130" width="4.140625" style="70" customWidth="1"/>
    <col min="5131" max="5131" width="14.42578125" style="70" customWidth="1"/>
    <col min="5132" max="5132" width="3.140625" style="70" customWidth="1"/>
    <col min="5133" max="5133" width="17.5703125" style="70" customWidth="1"/>
    <col min="5134" max="5134" width="4" style="70" customWidth="1"/>
    <col min="5135" max="5135" width="11.42578125" style="70" customWidth="1"/>
    <col min="5136" max="5136" width="3.28515625" style="70" customWidth="1"/>
    <col min="5137" max="5137" width="16.85546875" style="70" customWidth="1"/>
    <col min="5138" max="5376" width="9.140625" style="70"/>
    <col min="5377" max="5377" width="15.42578125" style="70" customWidth="1"/>
    <col min="5378" max="5378" width="3" style="70" customWidth="1"/>
    <col min="5379" max="5379" width="9.28515625" style="70" customWidth="1"/>
    <col min="5380" max="5380" width="3" style="70" customWidth="1"/>
    <col min="5381" max="5381" width="9.5703125" style="70" customWidth="1"/>
    <col min="5382" max="5382" width="3" style="70" customWidth="1"/>
    <col min="5383" max="5383" width="9.7109375" style="70" customWidth="1"/>
    <col min="5384" max="5384" width="3.85546875" style="70" customWidth="1"/>
    <col min="5385" max="5385" width="14.42578125" style="70" customWidth="1"/>
    <col min="5386" max="5386" width="4.140625" style="70" customWidth="1"/>
    <col min="5387" max="5387" width="14.42578125" style="70" customWidth="1"/>
    <col min="5388" max="5388" width="3.140625" style="70" customWidth="1"/>
    <col min="5389" max="5389" width="17.5703125" style="70" customWidth="1"/>
    <col min="5390" max="5390" width="4" style="70" customWidth="1"/>
    <col min="5391" max="5391" width="11.42578125" style="70" customWidth="1"/>
    <col min="5392" max="5392" width="3.28515625" style="70" customWidth="1"/>
    <col min="5393" max="5393" width="16.85546875" style="70" customWidth="1"/>
    <col min="5394" max="5632" width="9.140625" style="70"/>
    <col min="5633" max="5633" width="15.42578125" style="70" customWidth="1"/>
    <col min="5634" max="5634" width="3" style="70" customWidth="1"/>
    <col min="5635" max="5635" width="9.28515625" style="70" customWidth="1"/>
    <col min="5636" max="5636" width="3" style="70" customWidth="1"/>
    <col min="5637" max="5637" width="9.5703125" style="70" customWidth="1"/>
    <col min="5638" max="5638" width="3" style="70" customWidth="1"/>
    <col min="5639" max="5639" width="9.7109375" style="70" customWidth="1"/>
    <col min="5640" max="5640" width="3.85546875" style="70" customWidth="1"/>
    <col min="5641" max="5641" width="14.42578125" style="70" customWidth="1"/>
    <col min="5642" max="5642" width="4.140625" style="70" customWidth="1"/>
    <col min="5643" max="5643" width="14.42578125" style="70" customWidth="1"/>
    <col min="5644" max="5644" width="3.140625" style="70" customWidth="1"/>
    <col min="5645" max="5645" width="17.5703125" style="70" customWidth="1"/>
    <col min="5646" max="5646" width="4" style="70" customWidth="1"/>
    <col min="5647" max="5647" width="11.42578125" style="70" customWidth="1"/>
    <col min="5648" max="5648" width="3.28515625" style="70" customWidth="1"/>
    <col min="5649" max="5649" width="16.85546875" style="70" customWidth="1"/>
    <col min="5650" max="5888" width="9.140625" style="70"/>
    <col min="5889" max="5889" width="15.42578125" style="70" customWidth="1"/>
    <col min="5890" max="5890" width="3" style="70" customWidth="1"/>
    <col min="5891" max="5891" width="9.28515625" style="70" customWidth="1"/>
    <col min="5892" max="5892" width="3" style="70" customWidth="1"/>
    <col min="5893" max="5893" width="9.5703125" style="70" customWidth="1"/>
    <col min="5894" max="5894" width="3" style="70" customWidth="1"/>
    <col min="5895" max="5895" width="9.7109375" style="70" customWidth="1"/>
    <col min="5896" max="5896" width="3.85546875" style="70" customWidth="1"/>
    <col min="5897" max="5897" width="14.42578125" style="70" customWidth="1"/>
    <col min="5898" max="5898" width="4.140625" style="70" customWidth="1"/>
    <col min="5899" max="5899" width="14.42578125" style="70" customWidth="1"/>
    <col min="5900" max="5900" width="3.140625" style="70" customWidth="1"/>
    <col min="5901" max="5901" width="17.5703125" style="70" customWidth="1"/>
    <col min="5902" max="5902" width="4" style="70" customWidth="1"/>
    <col min="5903" max="5903" width="11.42578125" style="70" customWidth="1"/>
    <col min="5904" max="5904" width="3.28515625" style="70" customWidth="1"/>
    <col min="5905" max="5905" width="16.85546875" style="70" customWidth="1"/>
    <col min="5906" max="6144" width="9.140625" style="70"/>
    <col min="6145" max="6145" width="15.42578125" style="70" customWidth="1"/>
    <col min="6146" max="6146" width="3" style="70" customWidth="1"/>
    <col min="6147" max="6147" width="9.28515625" style="70" customWidth="1"/>
    <col min="6148" max="6148" width="3" style="70" customWidth="1"/>
    <col min="6149" max="6149" width="9.5703125" style="70" customWidth="1"/>
    <col min="6150" max="6150" width="3" style="70" customWidth="1"/>
    <col min="6151" max="6151" width="9.7109375" style="70" customWidth="1"/>
    <col min="6152" max="6152" width="3.85546875" style="70" customWidth="1"/>
    <col min="6153" max="6153" width="14.42578125" style="70" customWidth="1"/>
    <col min="6154" max="6154" width="4.140625" style="70" customWidth="1"/>
    <col min="6155" max="6155" width="14.42578125" style="70" customWidth="1"/>
    <col min="6156" max="6156" width="3.140625" style="70" customWidth="1"/>
    <col min="6157" max="6157" width="17.5703125" style="70" customWidth="1"/>
    <col min="6158" max="6158" width="4" style="70" customWidth="1"/>
    <col min="6159" max="6159" width="11.42578125" style="70" customWidth="1"/>
    <col min="6160" max="6160" width="3.28515625" style="70" customWidth="1"/>
    <col min="6161" max="6161" width="16.85546875" style="70" customWidth="1"/>
    <col min="6162" max="6400" width="9.140625" style="70"/>
    <col min="6401" max="6401" width="15.42578125" style="70" customWidth="1"/>
    <col min="6402" max="6402" width="3" style="70" customWidth="1"/>
    <col min="6403" max="6403" width="9.28515625" style="70" customWidth="1"/>
    <col min="6404" max="6404" width="3" style="70" customWidth="1"/>
    <col min="6405" max="6405" width="9.5703125" style="70" customWidth="1"/>
    <col min="6406" max="6406" width="3" style="70" customWidth="1"/>
    <col min="6407" max="6407" width="9.7109375" style="70" customWidth="1"/>
    <col min="6408" max="6408" width="3.85546875" style="70" customWidth="1"/>
    <col min="6409" max="6409" width="14.42578125" style="70" customWidth="1"/>
    <col min="6410" max="6410" width="4.140625" style="70" customWidth="1"/>
    <col min="6411" max="6411" width="14.42578125" style="70" customWidth="1"/>
    <col min="6412" max="6412" width="3.140625" style="70" customWidth="1"/>
    <col min="6413" max="6413" width="17.5703125" style="70" customWidth="1"/>
    <col min="6414" max="6414" width="4" style="70" customWidth="1"/>
    <col min="6415" max="6415" width="11.42578125" style="70" customWidth="1"/>
    <col min="6416" max="6416" width="3.28515625" style="70" customWidth="1"/>
    <col min="6417" max="6417" width="16.85546875" style="70" customWidth="1"/>
    <col min="6418" max="6656" width="9.140625" style="70"/>
    <col min="6657" max="6657" width="15.42578125" style="70" customWidth="1"/>
    <col min="6658" max="6658" width="3" style="70" customWidth="1"/>
    <col min="6659" max="6659" width="9.28515625" style="70" customWidth="1"/>
    <col min="6660" max="6660" width="3" style="70" customWidth="1"/>
    <col min="6661" max="6661" width="9.5703125" style="70" customWidth="1"/>
    <col min="6662" max="6662" width="3" style="70" customWidth="1"/>
    <col min="6663" max="6663" width="9.7109375" style="70" customWidth="1"/>
    <col min="6664" max="6664" width="3.85546875" style="70" customWidth="1"/>
    <col min="6665" max="6665" width="14.42578125" style="70" customWidth="1"/>
    <col min="6666" max="6666" width="4.140625" style="70" customWidth="1"/>
    <col min="6667" max="6667" width="14.42578125" style="70" customWidth="1"/>
    <col min="6668" max="6668" width="3.140625" style="70" customWidth="1"/>
    <col min="6669" max="6669" width="17.5703125" style="70" customWidth="1"/>
    <col min="6670" max="6670" width="4" style="70" customWidth="1"/>
    <col min="6671" max="6671" width="11.42578125" style="70" customWidth="1"/>
    <col min="6672" max="6672" width="3.28515625" style="70" customWidth="1"/>
    <col min="6673" max="6673" width="16.85546875" style="70" customWidth="1"/>
    <col min="6674" max="6912" width="9.140625" style="70"/>
    <col min="6913" max="6913" width="15.42578125" style="70" customWidth="1"/>
    <col min="6914" max="6914" width="3" style="70" customWidth="1"/>
    <col min="6915" max="6915" width="9.28515625" style="70" customWidth="1"/>
    <col min="6916" max="6916" width="3" style="70" customWidth="1"/>
    <col min="6917" max="6917" width="9.5703125" style="70" customWidth="1"/>
    <col min="6918" max="6918" width="3" style="70" customWidth="1"/>
    <col min="6919" max="6919" width="9.7109375" style="70" customWidth="1"/>
    <col min="6920" max="6920" width="3.85546875" style="70" customWidth="1"/>
    <col min="6921" max="6921" width="14.42578125" style="70" customWidth="1"/>
    <col min="6922" max="6922" width="4.140625" style="70" customWidth="1"/>
    <col min="6923" max="6923" width="14.42578125" style="70" customWidth="1"/>
    <col min="6924" max="6924" width="3.140625" style="70" customWidth="1"/>
    <col min="6925" max="6925" width="17.5703125" style="70" customWidth="1"/>
    <col min="6926" max="6926" width="4" style="70" customWidth="1"/>
    <col min="6927" max="6927" width="11.42578125" style="70" customWidth="1"/>
    <col min="6928" max="6928" width="3.28515625" style="70" customWidth="1"/>
    <col min="6929" max="6929" width="16.85546875" style="70" customWidth="1"/>
    <col min="6930" max="7168" width="9.140625" style="70"/>
    <col min="7169" max="7169" width="15.42578125" style="70" customWidth="1"/>
    <col min="7170" max="7170" width="3" style="70" customWidth="1"/>
    <col min="7171" max="7171" width="9.28515625" style="70" customWidth="1"/>
    <col min="7172" max="7172" width="3" style="70" customWidth="1"/>
    <col min="7173" max="7173" width="9.5703125" style="70" customWidth="1"/>
    <col min="7174" max="7174" width="3" style="70" customWidth="1"/>
    <col min="7175" max="7175" width="9.7109375" style="70" customWidth="1"/>
    <col min="7176" max="7176" width="3.85546875" style="70" customWidth="1"/>
    <col min="7177" max="7177" width="14.42578125" style="70" customWidth="1"/>
    <col min="7178" max="7178" width="4.140625" style="70" customWidth="1"/>
    <col min="7179" max="7179" width="14.42578125" style="70" customWidth="1"/>
    <col min="7180" max="7180" width="3.140625" style="70" customWidth="1"/>
    <col min="7181" max="7181" width="17.5703125" style="70" customWidth="1"/>
    <col min="7182" max="7182" width="4" style="70" customWidth="1"/>
    <col min="7183" max="7183" width="11.42578125" style="70" customWidth="1"/>
    <col min="7184" max="7184" width="3.28515625" style="70" customWidth="1"/>
    <col min="7185" max="7185" width="16.85546875" style="70" customWidth="1"/>
    <col min="7186" max="7424" width="9.140625" style="70"/>
    <col min="7425" max="7425" width="15.42578125" style="70" customWidth="1"/>
    <col min="7426" max="7426" width="3" style="70" customWidth="1"/>
    <col min="7427" max="7427" width="9.28515625" style="70" customWidth="1"/>
    <col min="7428" max="7428" width="3" style="70" customWidth="1"/>
    <col min="7429" max="7429" width="9.5703125" style="70" customWidth="1"/>
    <col min="7430" max="7430" width="3" style="70" customWidth="1"/>
    <col min="7431" max="7431" width="9.7109375" style="70" customWidth="1"/>
    <col min="7432" max="7432" width="3.85546875" style="70" customWidth="1"/>
    <col min="7433" max="7433" width="14.42578125" style="70" customWidth="1"/>
    <col min="7434" max="7434" width="4.140625" style="70" customWidth="1"/>
    <col min="7435" max="7435" width="14.42578125" style="70" customWidth="1"/>
    <col min="7436" max="7436" width="3.140625" style="70" customWidth="1"/>
    <col min="7437" max="7437" width="17.5703125" style="70" customWidth="1"/>
    <col min="7438" max="7438" width="4" style="70" customWidth="1"/>
    <col min="7439" max="7439" width="11.42578125" style="70" customWidth="1"/>
    <col min="7440" max="7440" width="3.28515625" style="70" customWidth="1"/>
    <col min="7441" max="7441" width="16.85546875" style="70" customWidth="1"/>
    <col min="7442" max="7680" width="9.140625" style="70"/>
    <col min="7681" max="7681" width="15.42578125" style="70" customWidth="1"/>
    <col min="7682" max="7682" width="3" style="70" customWidth="1"/>
    <col min="7683" max="7683" width="9.28515625" style="70" customWidth="1"/>
    <col min="7684" max="7684" width="3" style="70" customWidth="1"/>
    <col min="7685" max="7685" width="9.5703125" style="70" customWidth="1"/>
    <col min="7686" max="7686" width="3" style="70" customWidth="1"/>
    <col min="7687" max="7687" width="9.7109375" style="70" customWidth="1"/>
    <col min="7688" max="7688" width="3.85546875" style="70" customWidth="1"/>
    <col min="7689" max="7689" width="14.42578125" style="70" customWidth="1"/>
    <col min="7690" max="7690" width="4.140625" style="70" customWidth="1"/>
    <col min="7691" max="7691" width="14.42578125" style="70" customWidth="1"/>
    <col min="7692" max="7692" width="3.140625" style="70" customWidth="1"/>
    <col min="7693" max="7693" width="17.5703125" style="70" customWidth="1"/>
    <col min="7694" max="7694" width="4" style="70" customWidth="1"/>
    <col min="7695" max="7695" width="11.42578125" style="70" customWidth="1"/>
    <col min="7696" max="7696" width="3.28515625" style="70" customWidth="1"/>
    <col min="7697" max="7697" width="16.85546875" style="70" customWidth="1"/>
    <col min="7698" max="7936" width="9.140625" style="70"/>
    <col min="7937" max="7937" width="15.42578125" style="70" customWidth="1"/>
    <col min="7938" max="7938" width="3" style="70" customWidth="1"/>
    <col min="7939" max="7939" width="9.28515625" style="70" customWidth="1"/>
    <col min="7940" max="7940" width="3" style="70" customWidth="1"/>
    <col min="7941" max="7941" width="9.5703125" style="70" customWidth="1"/>
    <col min="7942" max="7942" width="3" style="70" customWidth="1"/>
    <col min="7943" max="7943" width="9.7109375" style="70" customWidth="1"/>
    <col min="7944" max="7944" width="3.85546875" style="70" customWidth="1"/>
    <col min="7945" max="7945" width="14.42578125" style="70" customWidth="1"/>
    <col min="7946" max="7946" width="4.140625" style="70" customWidth="1"/>
    <col min="7947" max="7947" width="14.42578125" style="70" customWidth="1"/>
    <col min="7948" max="7948" width="3.140625" style="70" customWidth="1"/>
    <col min="7949" max="7949" width="17.5703125" style="70" customWidth="1"/>
    <col min="7950" max="7950" width="4" style="70" customWidth="1"/>
    <col min="7951" max="7951" width="11.42578125" style="70" customWidth="1"/>
    <col min="7952" max="7952" width="3.28515625" style="70" customWidth="1"/>
    <col min="7953" max="7953" width="16.85546875" style="70" customWidth="1"/>
    <col min="7954" max="8192" width="9.140625" style="70"/>
    <col min="8193" max="8193" width="15.42578125" style="70" customWidth="1"/>
    <col min="8194" max="8194" width="3" style="70" customWidth="1"/>
    <col min="8195" max="8195" width="9.28515625" style="70" customWidth="1"/>
    <col min="8196" max="8196" width="3" style="70" customWidth="1"/>
    <col min="8197" max="8197" width="9.5703125" style="70" customWidth="1"/>
    <col min="8198" max="8198" width="3" style="70" customWidth="1"/>
    <col min="8199" max="8199" width="9.7109375" style="70" customWidth="1"/>
    <col min="8200" max="8200" width="3.85546875" style="70" customWidth="1"/>
    <col min="8201" max="8201" width="14.42578125" style="70" customWidth="1"/>
    <col min="8202" max="8202" width="4.140625" style="70" customWidth="1"/>
    <col min="8203" max="8203" width="14.42578125" style="70" customWidth="1"/>
    <col min="8204" max="8204" width="3.140625" style="70" customWidth="1"/>
    <col min="8205" max="8205" width="17.5703125" style="70" customWidth="1"/>
    <col min="8206" max="8206" width="4" style="70" customWidth="1"/>
    <col min="8207" max="8207" width="11.42578125" style="70" customWidth="1"/>
    <col min="8208" max="8208" width="3.28515625" style="70" customWidth="1"/>
    <col min="8209" max="8209" width="16.85546875" style="70" customWidth="1"/>
    <col min="8210" max="8448" width="9.140625" style="70"/>
    <col min="8449" max="8449" width="15.42578125" style="70" customWidth="1"/>
    <col min="8450" max="8450" width="3" style="70" customWidth="1"/>
    <col min="8451" max="8451" width="9.28515625" style="70" customWidth="1"/>
    <col min="8452" max="8452" width="3" style="70" customWidth="1"/>
    <col min="8453" max="8453" width="9.5703125" style="70" customWidth="1"/>
    <col min="8454" max="8454" width="3" style="70" customWidth="1"/>
    <col min="8455" max="8455" width="9.7109375" style="70" customWidth="1"/>
    <col min="8456" max="8456" width="3.85546875" style="70" customWidth="1"/>
    <col min="8457" max="8457" width="14.42578125" style="70" customWidth="1"/>
    <col min="8458" max="8458" width="4.140625" style="70" customWidth="1"/>
    <col min="8459" max="8459" width="14.42578125" style="70" customWidth="1"/>
    <col min="8460" max="8460" width="3.140625" style="70" customWidth="1"/>
    <col min="8461" max="8461" width="17.5703125" style="70" customWidth="1"/>
    <col min="8462" max="8462" width="4" style="70" customWidth="1"/>
    <col min="8463" max="8463" width="11.42578125" style="70" customWidth="1"/>
    <col min="8464" max="8464" width="3.28515625" style="70" customWidth="1"/>
    <col min="8465" max="8465" width="16.85546875" style="70" customWidth="1"/>
    <col min="8466" max="8704" width="9.140625" style="70"/>
    <col min="8705" max="8705" width="15.42578125" style="70" customWidth="1"/>
    <col min="8706" max="8706" width="3" style="70" customWidth="1"/>
    <col min="8707" max="8707" width="9.28515625" style="70" customWidth="1"/>
    <col min="8708" max="8708" width="3" style="70" customWidth="1"/>
    <col min="8709" max="8709" width="9.5703125" style="70" customWidth="1"/>
    <col min="8710" max="8710" width="3" style="70" customWidth="1"/>
    <col min="8711" max="8711" width="9.7109375" style="70" customWidth="1"/>
    <col min="8712" max="8712" width="3.85546875" style="70" customWidth="1"/>
    <col min="8713" max="8713" width="14.42578125" style="70" customWidth="1"/>
    <col min="8714" max="8714" width="4.140625" style="70" customWidth="1"/>
    <col min="8715" max="8715" width="14.42578125" style="70" customWidth="1"/>
    <col min="8716" max="8716" width="3.140625" style="70" customWidth="1"/>
    <col min="8717" max="8717" width="17.5703125" style="70" customWidth="1"/>
    <col min="8718" max="8718" width="4" style="70" customWidth="1"/>
    <col min="8719" max="8719" width="11.42578125" style="70" customWidth="1"/>
    <col min="8720" max="8720" width="3.28515625" style="70" customWidth="1"/>
    <col min="8721" max="8721" width="16.85546875" style="70" customWidth="1"/>
    <col min="8722" max="8960" width="9.140625" style="70"/>
    <col min="8961" max="8961" width="15.42578125" style="70" customWidth="1"/>
    <col min="8962" max="8962" width="3" style="70" customWidth="1"/>
    <col min="8963" max="8963" width="9.28515625" style="70" customWidth="1"/>
    <col min="8964" max="8964" width="3" style="70" customWidth="1"/>
    <col min="8965" max="8965" width="9.5703125" style="70" customWidth="1"/>
    <col min="8966" max="8966" width="3" style="70" customWidth="1"/>
    <col min="8967" max="8967" width="9.7109375" style="70" customWidth="1"/>
    <col min="8968" max="8968" width="3.85546875" style="70" customWidth="1"/>
    <col min="8969" max="8969" width="14.42578125" style="70" customWidth="1"/>
    <col min="8970" max="8970" width="4.140625" style="70" customWidth="1"/>
    <col min="8971" max="8971" width="14.42578125" style="70" customWidth="1"/>
    <col min="8972" max="8972" width="3.140625" style="70" customWidth="1"/>
    <col min="8973" max="8973" width="17.5703125" style="70" customWidth="1"/>
    <col min="8974" max="8974" width="4" style="70" customWidth="1"/>
    <col min="8975" max="8975" width="11.42578125" style="70" customWidth="1"/>
    <col min="8976" max="8976" width="3.28515625" style="70" customWidth="1"/>
    <col min="8977" max="8977" width="16.85546875" style="70" customWidth="1"/>
    <col min="8978" max="9216" width="9.140625" style="70"/>
    <col min="9217" max="9217" width="15.42578125" style="70" customWidth="1"/>
    <col min="9218" max="9218" width="3" style="70" customWidth="1"/>
    <col min="9219" max="9219" width="9.28515625" style="70" customWidth="1"/>
    <col min="9220" max="9220" width="3" style="70" customWidth="1"/>
    <col min="9221" max="9221" width="9.5703125" style="70" customWidth="1"/>
    <col min="9222" max="9222" width="3" style="70" customWidth="1"/>
    <col min="9223" max="9223" width="9.7109375" style="70" customWidth="1"/>
    <col min="9224" max="9224" width="3.85546875" style="70" customWidth="1"/>
    <col min="9225" max="9225" width="14.42578125" style="70" customWidth="1"/>
    <col min="9226" max="9226" width="4.140625" style="70" customWidth="1"/>
    <col min="9227" max="9227" width="14.42578125" style="70" customWidth="1"/>
    <col min="9228" max="9228" width="3.140625" style="70" customWidth="1"/>
    <col min="9229" max="9229" width="17.5703125" style="70" customWidth="1"/>
    <col min="9230" max="9230" width="4" style="70" customWidth="1"/>
    <col min="9231" max="9231" width="11.42578125" style="70" customWidth="1"/>
    <col min="9232" max="9232" width="3.28515625" style="70" customWidth="1"/>
    <col min="9233" max="9233" width="16.85546875" style="70" customWidth="1"/>
    <col min="9234" max="9472" width="9.140625" style="70"/>
    <col min="9473" max="9473" width="15.42578125" style="70" customWidth="1"/>
    <col min="9474" max="9474" width="3" style="70" customWidth="1"/>
    <col min="9475" max="9475" width="9.28515625" style="70" customWidth="1"/>
    <col min="9476" max="9476" width="3" style="70" customWidth="1"/>
    <col min="9477" max="9477" width="9.5703125" style="70" customWidth="1"/>
    <col min="9478" max="9478" width="3" style="70" customWidth="1"/>
    <col min="9479" max="9479" width="9.7109375" style="70" customWidth="1"/>
    <col min="9480" max="9480" width="3.85546875" style="70" customWidth="1"/>
    <col min="9481" max="9481" width="14.42578125" style="70" customWidth="1"/>
    <col min="9482" max="9482" width="4.140625" style="70" customWidth="1"/>
    <col min="9483" max="9483" width="14.42578125" style="70" customWidth="1"/>
    <col min="9484" max="9484" width="3.140625" style="70" customWidth="1"/>
    <col min="9485" max="9485" width="17.5703125" style="70" customWidth="1"/>
    <col min="9486" max="9486" width="4" style="70" customWidth="1"/>
    <col min="9487" max="9487" width="11.42578125" style="70" customWidth="1"/>
    <col min="9488" max="9488" width="3.28515625" style="70" customWidth="1"/>
    <col min="9489" max="9489" width="16.85546875" style="70" customWidth="1"/>
    <col min="9490" max="9728" width="9.140625" style="70"/>
    <col min="9729" max="9729" width="15.42578125" style="70" customWidth="1"/>
    <col min="9730" max="9730" width="3" style="70" customWidth="1"/>
    <col min="9731" max="9731" width="9.28515625" style="70" customWidth="1"/>
    <col min="9732" max="9732" width="3" style="70" customWidth="1"/>
    <col min="9733" max="9733" width="9.5703125" style="70" customWidth="1"/>
    <col min="9734" max="9734" width="3" style="70" customWidth="1"/>
    <col min="9735" max="9735" width="9.7109375" style="70" customWidth="1"/>
    <col min="9736" max="9736" width="3.85546875" style="70" customWidth="1"/>
    <col min="9737" max="9737" width="14.42578125" style="70" customWidth="1"/>
    <col min="9738" max="9738" width="4.140625" style="70" customWidth="1"/>
    <col min="9739" max="9739" width="14.42578125" style="70" customWidth="1"/>
    <col min="9740" max="9740" width="3.140625" style="70" customWidth="1"/>
    <col min="9741" max="9741" width="17.5703125" style="70" customWidth="1"/>
    <col min="9742" max="9742" width="4" style="70" customWidth="1"/>
    <col min="9743" max="9743" width="11.42578125" style="70" customWidth="1"/>
    <col min="9744" max="9744" width="3.28515625" style="70" customWidth="1"/>
    <col min="9745" max="9745" width="16.85546875" style="70" customWidth="1"/>
    <col min="9746" max="9984" width="9.140625" style="70"/>
    <col min="9985" max="9985" width="15.42578125" style="70" customWidth="1"/>
    <col min="9986" max="9986" width="3" style="70" customWidth="1"/>
    <col min="9987" max="9987" width="9.28515625" style="70" customWidth="1"/>
    <col min="9988" max="9988" width="3" style="70" customWidth="1"/>
    <col min="9989" max="9989" width="9.5703125" style="70" customWidth="1"/>
    <col min="9990" max="9990" width="3" style="70" customWidth="1"/>
    <col min="9991" max="9991" width="9.7109375" style="70" customWidth="1"/>
    <col min="9992" max="9992" width="3.85546875" style="70" customWidth="1"/>
    <col min="9993" max="9993" width="14.42578125" style="70" customWidth="1"/>
    <col min="9994" max="9994" width="4.140625" style="70" customWidth="1"/>
    <col min="9995" max="9995" width="14.42578125" style="70" customWidth="1"/>
    <col min="9996" max="9996" width="3.140625" style="70" customWidth="1"/>
    <col min="9997" max="9997" width="17.5703125" style="70" customWidth="1"/>
    <col min="9998" max="9998" width="4" style="70" customWidth="1"/>
    <col min="9999" max="9999" width="11.42578125" style="70" customWidth="1"/>
    <col min="10000" max="10000" width="3.28515625" style="70" customWidth="1"/>
    <col min="10001" max="10001" width="16.85546875" style="70" customWidth="1"/>
    <col min="10002" max="10240" width="9.140625" style="70"/>
    <col min="10241" max="10241" width="15.42578125" style="70" customWidth="1"/>
    <col min="10242" max="10242" width="3" style="70" customWidth="1"/>
    <col min="10243" max="10243" width="9.28515625" style="70" customWidth="1"/>
    <col min="10244" max="10244" width="3" style="70" customWidth="1"/>
    <col min="10245" max="10245" width="9.5703125" style="70" customWidth="1"/>
    <col min="10246" max="10246" width="3" style="70" customWidth="1"/>
    <col min="10247" max="10247" width="9.7109375" style="70" customWidth="1"/>
    <col min="10248" max="10248" width="3.85546875" style="70" customWidth="1"/>
    <col min="10249" max="10249" width="14.42578125" style="70" customWidth="1"/>
    <col min="10250" max="10250" width="4.140625" style="70" customWidth="1"/>
    <col min="10251" max="10251" width="14.42578125" style="70" customWidth="1"/>
    <col min="10252" max="10252" width="3.140625" style="70" customWidth="1"/>
    <col min="10253" max="10253" width="17.5703125" style="70" customWidth="1"/>
    <col min="10254" max="10254" width="4" style="70" customWidth="1"/>
    <col min="10255" max="10255" width="11.42578125" style="70" customWidth="1"/>
    <col min="10256" max="10256" width="3.28515625" style="70" customWidth="1"/>
    <col min="10257" max="10257" width="16.85546875" style="70" customWidth="1"/>
    <col min="10258" max="10496" width="9.140625" style="70"/>
    <col min="10497" max="10497" width="15.42578125" style="70" customWidth="1"/>
    <col min="10498" max="10498" width="3" style="70" customWidth="1"/>
    <col min="10499" max="10499" width="9.28515625" style="70" customWidth="1"/>
    <col min="10500" max="10500" width="3" style="70" customWidth="1"/>
    <col min="10501" max="10501" width="9.5703125" style="70" customWidth="1"/>
    <col min="10502" max="10502" width="3" style="70" customWidth="1"/>
    <col min="10503" max="10503" width="9.7109375" style="70" customWidth="1"/>
    <col min="10504" max="10504" width="3.85546875" style="70" customWidth="1"/>
    <col min="10505" max="10505" width="14.42578125" style="70" customWidth="1"/>
    <col min="10506" max="10506" width="4.140625" style="70" customWidth="1"/>
    <col min="10507" max="10507" width="14.42578125" style="70" customWidth="1"/>
    <col min="10508" max="10508" width="3.140625" style="70" customWidth="1"/>
    <col min="10509" max="10509" width="17.5703125" style="70" customWidth="1"/>
    <col min="10510" max="10510" width="4" style="70" customWidth="1"/>
    <col min="10511" max="10511" width="11.42578125" style="70" customWidth="1"/>
    <col min="10512" max="10512" width="3.28515625" style="70" customWidth="1"/>
    <col min="10513" max="10513" width="16.85546875" style="70" customWidth="1"/>
    <col min="10514" max="10752" width="9.140625" style="70"/>
    <col min="10753" max="10753" width="15.42578125" style="70" customWidth="1"/>
    <col min="10754" max="10754" width="3" style="70" customWidth="1"/>
    <col min="10755" max="10755" width="9.28515625" style="70" customWidth="1"/>
    <col min="10756" max="10756" width="3" style="70" customWidth="1"/>
    <col min="10757" max="10757" width="9.5703125" style="70" customWidth="1"/>
    <col min="10758" max="10758" width="3" style="70" customWidth="1"/>
    <col min="10759" max="10759" width="9.7109375" style="70" customWidth="1"/>
    <col min="10760" max="10760" width="3.85546875" style="70" customWidth="1"/>
    <col min="10761" max="10761" width="14.42578125" style="70" customWidth="1"/>
    <col min="10762" max="10762" width="4.140625" style="70" customWidth="1"/>
    <col min="10763" max="10763" width="14.42578125" style="70" customWidth="1"/>
    <col min="10764" max="10764" width="3.140625" style="70" customWidth="1"/>
    <col min="10765" max="10765" width="17.5703125" style="70" customWidth="1"/>
    <col min="10766" max="10766" width="4" style="70" customWidth="1"/>
    <col min="10767" max="10767" width="11.42578125" style="70" customWidth="1"/>
    <col min="10768" max="10768" width="3.28515625" style="70" customWidth="1"/>
    <col min="10769" max="10769" width="16.85546875" style="70" customWidth="1"/>
    <col min="10770" max="11008" width="9.140625" style="70"/>
    <col min="11009" max="11009" width="15.42578125" style="70" customWidth="1"/>
    <col min="11010" max="11010" width="3" style="70" customWidth="1"/>
    <col min="11011" max="11011" width="9.28515625" style="70" customWidth="1"/>
    <col min="11012" max="11012" width="3" style="70" customWidth="1"/>
    <col min="11013" max="11013" width="9.5703125" style="70" customWidth="1"/>
    <col min="11014" max="11014" width="3" style="70" customWidth="1"/>
    <col min="11015" max="11015" width="9.7109375" style="70" customWidth="1"/>
    <col min="11016" max="11016" width="3.85546875" style="70" customWidth="1"/>
    <col min="11017" max="11017" width="14.42578125" style="70" customWidth="1"/>
    <col min="11018" max="11018" width="4.140625" style="70" customWidth="1"/>
    <col min="11019" max="11019" width="14.42578125" style="70" customWidth="1"/>
    <col min="11020" max="11020" width="3.140625" style="70" customWidth="1"/>
    <col min="11021" max="11021" width="17.5703125" style="70" customWidth="1"/>
    <col min="11022" max="11022" width="4" style="70" customWidth="1"/>
    <col min="11023" max="11023" width="11.42578125" style="70" customWidth="1"/>
    <col min="11024" max="11024" width="3.28515625" style="70" customWidth="1"/>
    <col min="11025" max="11025" width="16.85546875" style="70" customWidth="1"/>
    <col min="11026" max="11264" width="9.140625" style="70"/>
    <col min="11265" max="11265" width="15.42578125" style="70" customWidth="1"/>
    <col min="11266" max="11266" width="3" style="70" customWidth="1"/>
    <col min="11267" max="11267" width="9.28515625" style="70" customWidth="1"/>
    <col min="11268" max="11268" width="3" style="70" customWidth="1"/>
    <col min="11269" max="11269" width="9.5703125" style="70" customWidth="1"/>
    <col min="11270" max="11270" width="3" style="70" customWidth="1"/>
    <col min="11271" max="11271" width="9.7109375" style="70" customWidth="1"/>
    <col min="11272" max="11272" width="3.85546875" style="70" customWidth="1"/>
    <col min="11273" max="11273" width="14.42578125" style="70" customWidth="1"/>
    <col min="11274" max="11274" width="4.140625" style="70" customWidth="1"/>
    <col min="11275" max="11275" width="14.42578125" style="70" customWidth="1"/>
    <col min="11276" max="11276" width="3.140625" style="70" customWidth="1"/>
    <col min="11277" max="11277" width="17.5703125" style="70" customWidth="1"/>
    <col min="11278" max="11278" width="4" style="70" customWidth="1"/>
    <col min="11279" max="11279" width="11.42578125" style="70" customWidth="1"/>
    <col min="11280" max="11280" width="3.28515625" style="70" customWidth="1"/>
    <col min="11281" max="11281" width="16.85546875" style="70" customWidth="1"/>
    <col min="11282" max="11520" width="9.140625" style="70"/>
    <col min="11521" max="11521" width="15.42578125" style="70" customWidth="1"/>
    <col min="11522" max="11522" width="3" style="70" customWidth="1"/>
    <col min="11523" max="11523" width="9.28515625" style="70" customWidth="1"/>
    <col min="11524" max="11524" width="3" style="70" customWidth="1"/>
    <col min="11525" max="11525" width="9.5703125" style="70" customWidth="1"/>
    <col min="11526" max="11526" width="3" style="70" customWidth="1"/>
    <col min="11527" max="11527" width="9.7109375" style="70" customWidth="1"/>
    <col min="11528" max="11528" width="3.85546875" style="70" customWidth="1"/>
    <col min="11529" max="11529" width="14.42578125" style="70" customWidth="1"/>
    <col min="11530" max="11530" width="4.140625" style="70" customWidth="1"/>
    <col min="11531" max="11531" width="14.42578125" style="70" customWidth="1"/>
    <col min="11532" max="11532" width="3.140625" style="70" customWidth="1"/>
    <col min="11533" max="11533" width="17.5703125" style="70" customWidth="1"/>
    <col min="11534" max="11534" width="4" style="70" customWidth="1"/>
    <col min="11535" max="11535" width="11.42578125" style="70" customWidth="1"/>
    <col min="11536" max="11536" width="3.28515625" style="70" customWidth="1"/>
    <col min="11537" max="11537" width="16.85546875" style="70" customWidth="1"/>
    <col min="11538" max="11776" width="9.140625" style="70"/>
    <col min="11777" max="11777" width="15.42578125" style="70" customWidth="1"/>
    <col min="11778" max="11778" width="3" style="70" customWidth="1"/>
    <col min="11779" max="11779" width="9.28515625" style="70" customWidth="1"/>
    <col min="11780" max="11780" width="3" style="70" customWidth="1"/>
    <col min="11781" max="11781" width="9.5703125" style="70" customWidth="1"/>
    <col min="11782" max="11782" width="3" style="70" customWidth="1"/>
    <col min="11783" max="11783" width="9.7109375" style="70" customWidth="1"/>
    <col min="11784" max="11784" width="3.85546875" style="70" customWidth="1"/>
    <col min="11785" max="11785" width="14.42578125" style="70" customWidth="1"/>
    <col min="11786" max="11786" width="4.140625" style="70" customWidth="1"/>
    <col min="11787" max="11787" width="14.42578125" style="70" customWidth="1"/>
    <col min="11788" max="11788" width="3.140625" style="70" customWidth="1"/>
    <col min="11789" max="11789" width="17.5703125" style="70" customWidth="1"/>
    <col min="11790" max="11790" width="4" style="70" customWidth="1"/>
    <col min="11791" max="11791" width="11.42578125" style="70" customWidth="1"/>
    <col min="11792" max="11792" width="3.28515625" style="70" customWidth="1"/>
    <col min="11793" max="11793" width="16.85546875" style="70" customWidth="1"/>
    <col min="11794" max="12032" width="9.140625" style="70"/>
    <col min="12033" max="12033" width="15.42578125" style="70" customWidth="1"/>
    <col min="12034" max="12034" width="3" style="70" customWidth="1"/>
    <col min="12035" max="12035" width="9.28515625" style="70" customWidth="1"/>
    <col min="12036" max="12036" width="3" style="70" customWidth="1"/>
    <col min="12037" max="12037" width="9.5703125" style="70" customWidth="1"/>
    <col min="12038" max="12038" width="3" style="70" customWidth="1"/>
    <col min="12039" max="12039" width="9.7109375" style="70" customWidth="1"/>
    <col min="12040" max="12040" width="3.85546875" style="70" customWidth="1"/>
    <col min="12041" max="12041" width="14.42578125" style="70" customWidth="1"/>
    <col min="12042" max="12042" width="4.140625" style="70" customWidth="1"/>
    <col min="12043" max="12043" width="14.42578125" style="70" customWidth="1"/>
    <col min="12044" max="12044" width="3.140625" style="70" customWidth="1"/>
    <col min="12045" max="12045" width="17.5703125" style="70" customWidth="1"/>
    <col min="12046" max="12046" width="4" style="70" customWidth="1"/>
    <col min="12047" max="12047" width="11.42578125" style="70" customWidth="1"/>
    <col min="12048" max="12048" width="3.28515625" style="70" customWidth="1"/>
    <col min="12049" max="12049" width="16.85546875" style="70" customWidth="1"/>
    <col min="12050" max="12288" width="9.140625" style="70"/>
    <col min="12289" max="12289" width="15.42578125" style="70" customWidth="1"/>
    <col min="12290" max="12290" width="3" style="70" customWidth="1"/>
    <col min="12291" max="12291" width="9.28515625" style="70" customWidth="1"/>
    <col min="12292" max="12292" width="3" style="70" customWidth="1"/>
    <col min="12293" max="12293" width="9.5703125" style="70" customWidth="1"/>
    <col min="12294" max="12294" width="3" style="70" customWidth="1"/>
    <col min="12295" max="12295" width="9.7109375" style="70" customWidth="1"/>
    <col min="12296" max="12296" width="3.85546875" style="70" customWidth="1"/>
    <col min="12297" max="12297" width="14.42578125" style="70" customWidth="1"/>
    <col min="12298" max="12298" width="4.140625" style="70" customWidth="1"/>
    <col min="12299" max="12299" width="14.42578125" style="70" customWidth="1"/>
    <col min="12300" max="12300" width="3.140625" style="70" customWidth="1"/>
    <col min="12301" max="12301" width="17.5703125" style="70" customWidth="1"/>
    <col min="12302" max="12302" width="4" style="70" customWidth="1"/>
    <col min="12303" max="12303" width="11.42578125" style="70" customWidth="1"/>
    <col min="12304" max="12304" width="3.28515625" style="70" customWidth="1"/>
    <col min="12305" max="12305" width="16.85546875" style="70" customWidth="1"/>
    <col min="12306" max="12544" width="9.140625" style="70"/>
    <col min="12545" max="12545" width="15.42578125" style="70" customWidth="1"/>
    <col min="12546" max="12546" width="3" style="70" customWidth="1"/>
    <col min="12547" max="12547" width="9.28515625" style="70" customWidth="1"/>
    <col min="12548" max="12548" width="3" style="70" customWidth="1"/>
    <col min="12549" max="12549" width="9.5703125" style="70" customWidth="1"/>
    <col min="12550" max="12550" width="3" style="70" customWidth="1"/>
    <col min="12551" max="12551" width="9.7109375" style="70" customWidth="1"/>
    <col min="12552" max="12552" width="3.85546875" style="70" customWidth="1"/>
    <col min="12553" max="12553" width="14.42578125" style="70" customWidth="1"/>
    <col min="12554" max="12554" width="4.140625" style="70" customWidth="1"/>
    <col min="12555" max="12555" width="14.42578125" style="70" customWidth="1"/>
    <col min="12556" max="12556" width="3.140625" style="70" customWidth="1"/>
    <col min="12557" max="12557" width="17.5703125" style="70" customWidth="1"/>
    <col min="12558" max="12558" width="4" style="70" customWidth="1"/>
    <col min="12559" max="12559" width="11.42578125" style="70" customWidth="1"/>
    <col min="12560" max="12560" width="3.28515625" style="70" customWidth="1"/>
    <col min="12561" max="12561" width="16.85546875" style="70" customWidth="1"/>
    <col min="12562" max="12800" width="9.140625" style="70"/>
    <col min="12801" max="12801" width="15.42578125" style="70" customWidth="1"/>
    <col min="12802" max="12802" width="3" style="70" customWidth="1"/>
    <col min="12803" max="12803" width="9.28515625" style="70" customWidth="1"/>
    <col min="12804" max="12804" width="3" style="70" customWidth="1"/>
    <col min="12805" max="12805" width="9.5703125" style="70" customWidth="1"/>
    <col min="12806" max="12806" width="3" style="70" customWidth="1"/>
    <col min="12807" max="12807" width="9.7109375" style="70" customWidth="1"/>
    <col min="12808" max="12808" width="3.85546875" style="70" customWidth="1"/>
    <col min="12809" max="12809" width="14.42578125" style="70" customWidth="1"/>
    <col min="12810" max="12810" width="4.140625" style="70" customWidth="1"/>
    <col min="12811" max="12811" width="14.42578125" style="70" customWidth="1"/>
    <col min="12812" max="12812" width="3.140625" style="70" customWidth="1"/>
    <col min="12813" max="12813" width="17.5703125" style="70" customWidth="1"/>
    <col min="12814" max="12814" width="4" style="70" customWidth="1"/>
    <col min="12815" max="12815" width="11.42578125" style="70" customWidth="1"/>
    <col min="12816" max="12816" width="3.28515625" style="70" customWidth="1"/>
    <col min="12817" max="12817" width="16.85546875" style="70" customWidth="1"/>
    <col min="12818" max="13056" width="9.140625" style="70"/>
    <col min="13057" max="13057" width="15.42578125" style="70" customWidth="1"/>
    <col min="13058" max="13058" width="3" style="70" customWidth="1"/>
    <col min="13059" max="13059" width="9.28515625" style="70" customWidth="1"/>
    <col min="13060" max="13060" width="3" style="70" customWidth="1"/>
    <col min="13061" max="13061" width="9.5703125" style="70" customWidth="1"/>
    <col min="13062" max="13062" width="3" style="70" customWidth="1"/>
    <col min="13063" max="13063" width="9.7109375" style="70" customWidth="1"/>
    <col min="13064" max="13064" width="3.85546875" style="70" customWidth="1"/>
    <col min="13065" max="13065" width="14.42578125" style="70" customWidth="1"/>
    <col min="13066" max="13066" width="4.140625" style="70" customWidth="1"/>
    <col min="13067" max="13067" width="14.42578125" style="70" customWidth="1"/>
    <col min="13068" max="13068" width="3.140625" style="70" customWidth="1"/>
    <col min="13069" max="13069" width="17.5703125" style="70" customWidth="1"/>
    <col min="13070" max="13070" width="4" style="70" customWidth="1"/>
    <col min="13071" max="13071" width="11.42578125" style="70" customWidth="1"/>
    <col min="13072" max="13072" width="3.28515625" style="70" customWidth="1"/>
    <col min="13073" max="13073" width="16.85546875" style="70" customWidth="1"/>
    <col min="13074" max="13312" width="9.140625" style="70"/>
    <col min="13313" max="13313" width="15.42578125" style="70" customWidth="1"/>
    <col min="13314" max="13314" width="3" style="70" customWidth="1"/>
    <col min="13315" max="13315" width="9.28515625" style="70" customWidth="1"/>
    <col min="13316" max="13316" width="3" style="70" customWidth="1"/>
    <col min="13317" max="13317" width="9.5703125" style="70" customWidth="1"/>
    <col min="13318" max="13318" width="3" style="70" customWidth="1"/>
    <col min="13319" max="13319" width="9.7109375" style="70" customWidth="1"/>
    <col min="13320" max="13320" width="3.85546875" style="70" customWidth="1"/>
    <col min="13321" max="13321" width="14.42578125" style="70" customWidth="1"/>
    <col min="13322" max="13322" width="4.140625" style="70" customWidth="1"/>
    <col min="13323" max="13323" width="14.42578125" style="70" customWidth="1"/>
    <col min="13324" max="13324" width="3.140625" style="70" customWidth="1"/>
    <col min="13325" max="13325" width="17.5703125" style="70" customWidth="1"/>
    <col min="13326" max="13326" width="4" style="70" customWidth="1"/>
    <col min="13327" max="13327" width="11.42578125" style="70" customWidth="1"/>
    <col min="13328" max="13328" width="3.28515625" style="70" customWidth="1"/>
    <col min="13329" max="13329" width="16.85546875" style="70" customWidth="1"/>
    <col min="13330" max="13568" width="9.140625" style="70"/>
    <col min="13569" max="13569" width="15.42578125" style="70" customWidth="1"/>
    <col min="13570" max="13570" width="3" style="70" customWidth="1"/>
    <col min="13571" max="13571" width="9.28515625" style="70" customWidth="1"/>
    <col min="13572" max="13572" width="3" style="70" customWidth="1"/>
    <col min="13573" max="13573" width="9.5703125" style="70" customWidth="1"/>
    <col min="13574" max="13574" width="3" style="70" customWidth="1"/>
    <col min="13575" max="13575" width="9.7109375" style="70" customWidth="1"/>
    <col min="13576" max="13576" width="3.85546875" style="70" customWidth="1"/>
    <col min="13577" max="13577" width="14.42578125" style="70" customWidth="1"/>
    <col min="13578" max="13578" width="4.140625" style="70" customWidth="1"/>
    <col min="13579" max="13579" width="14.42578125" style="70" customWidth="1"/>
    <col min="13580" max="13580" width="3.140625" style="70" customWidth="1"/>
    <col min="13581" max="13581" width="17.5703125" style="70" customWidth="1"/>
    <col min="13582" max="13582" width="4" style="70" customWidth="1"/>
    <col min="13583" max="13583" width="11.42578125" style="70" customWidth="1"/>
    <col min="13584" max="13584" width="3.28515625" style="70" customWidth="1"/>
    <col min="13585" max="13585" width="16.85546875" style="70" customWidth="1"/>
    <col min="13586" max="13824" width="9.140625" style="70"/>
    <col min="13825" max="13825" width="15.42578125" style="70" customWidth="1"/>
    <col min="13826" max="13826" width="3" style="70" customWidth="1"/>
    <col min="13827" max="13827" width="9.28515625" style="70" customWidth="1"/>
    <col min="13828" max="13828" width="3" style="70" customWidth="1"/>
    <col min="13829" max="13829" width="9.5703125" style="70" customWidth="1"/>
    <col min="13830" max="13830" width="3" style="70" customWidth="1"/>
    <col min="13831" max="13831" width="9.7109375" style="70" customWidth="1"/>
    <col min="13832" max="13832" width="3.85546875" style="70" customWidth="1"/>
    <col min="13833" max="13833" width="14.42578125" style="70" customWidth="1"/>
    <col min="13834" max="13834" width="4.140625" style="70" customWidth="1"/>
    <col min="13835" max="13835" width="14.42578125" style="70" customWidth="1"/>
    <col min="13836" max="13836" width="3.140625" style="70" customWidth="1"/>
    <col min="13837" max="13837" width="17.5703125" style="70" customWidth="1"/>
    <col min="13838" max="13838" width="4" style="70" customWidth="1"/>
    <col min="13839" max="13839" width="11.42578125" style="70" customWidth="1"/>
    <col min="13840" max="13840" width="3.28515625" style="70" customWidth="1"/>
    <col min="13841" max="13841" width="16.85546875" style="70" customWidth="1"/>
    <col min="13842" max="14080" width="9.140625" style="70"/>
    <col min="14081" max="14081" width="15.42578125" style="70" customWidth="1"/>
    <col min="14082" max="14082" width="3" style="70" customWidth="1"/>
    <col min="14083" max="14083" width="9.28515625" style="70" customWidth="1"/>
    <col min="14084" max="14084" width="3" style="70" customWidth="1"/>
    <col min="14085" max="14085" width="9.5703125" style="70" customWidth="1"/>
    <col min="14086" max="14086" width="3" style="70" customWidth="1"/>
    <col min="14087" max="14087" width="9.7109375" style="70" customWidth="1"/>
    <col min="14088" max="14088" width="3.85546875" style="70" customWidth="1"/>
    <col min="14089" max="14089" width="14.42578125" style="70" customWidth="1"/>
    <col min="14090" max="14090" width="4.140625" style="70" customWidth="1"/>
    <col min="14091" max="14091" width="14.42578125" style="70" customWidth="1"/>
    <col min="14092" max="14092" width="3.140625" style="70" customWidth="1"/>
    <col min="14093" max="14093" width="17.5703125" style="70" customWidth="1"/>
    <col min="14094" max="14094" width="4" style="70" customWidth="1"/>
    <col min="14095" max="14095" width="11.42578125" style="70" customWidth="1"/>
    <col min="14096" max="14096" width="3.28515625" style="70" customWidth="1"/>
    <col min="14097" max="14097" width="16.85546875" style="70" customWidth="1"/>
    <col min="14098" max="14336" width="9.140625" style="70"/>
    <col min="14337" max="14337" width="15.42578125" style="70" customWidth="1"/>
    <col min="14338" max="14338" width="3" style="70" customWidth="1"/>
    <col min="14339" max="14339" width="9.28515625" style="70" customWidth="1"/>
    <col min="14340" max="14340" width="3" style="70" customWidth="1"/>
    <col min="14341" max="14341" width="9.5703125" style="70" customWidth="1"/>
    <col min="14342" max="14342" width="3" style="70" customWidth="1"/>
    <col min="14343" max="14343" width="9.7109375" style="70" customWidth="1"/>
    <col min="14344" max="14344" width="3.85546875" style="70" customWidth="1"/>
    <col min="14345" max="14345" width="14.42578125" style="70" customWidth="1"/>
    <col min="14346" max="14346" width="4.140625" style="70" customWidth="1"/>
    <col min="14347" max="14347" width="14.42578125" style="70" customWidth="1"/>
    <col min="14348" max="14348" width="3.140625" style="70" customWidth="1"/>
    <col min="14349" max="14349" width="17.5703125" style="70" customWidth="1"/>
    <col min="14350" max="14350" width="4" style="70" customWidth="1"/>
    <col min="14351" max="14351" width="11.42578125" style="70" customWidth="1"/>
    <col min="14352" max="14352" width="3.28515625" style="70" customWidth="1"/>
    <col min="14353" max="14353" width="16.85546875" style="70" customWidth="1"/>
    <col min="14354" max="14592" width="9.140625" style="70"/>
    <col min="14593" max="14593" width="15.42578125" style="70" customWidth="1"/>
    <col min="14594" max="14594" width="3" style="70" customWidth="1"/>
    <col min="14595" max="14595" width="9.28515625" style="70" customWidth="1"/>
    <col min="14596" max="14596" width="3" style="70" customWidth="1"/>
    <col min="14597" max="14597" width="9.5703125" style="70" customWidth="1"/>
    <col min="14598" max="14598" width="3" style="70" customWidth="1"/>
    <col min="14599" max="14599" width="9.7109375" style="70" customWidth="1"/>
    <col min="14600" max="14600" width="3.85546875" style="70" customWidth="1"/>
    <col min="14601" max="14601" width="14.42578125" style="70" customWidth="1"/>
    <col min="14602" max="14602" width="4.140625" style="70" customWidth="1"/>
    <col min="14603" max="14603" width="14.42578125" style="70" customWidth="1"/>
    <col min="14604" max="14604" width="3.140625" style="70" customWidth="1"/>
    <col min="14605" max="14605" width="17.5703125" style="70" customWidth="1"/>
    <col min="14606" max="14606" width="4" style="70" customWidth="1"/>
    <col min="14607" max="14607" width="11.42578125" style="70" customWidth="1"/>
    <col min="14608" max="14608" width="3.28515625" style="70" customWidth="1"/>
    <col min="14609" max="14609" width="16.85546875" style="70" customWidth="1"/>
    <col min="14610" max="14848" width="9.140625" style="70"/>
    <col min="14849" max="14849" width="15.42578125" style="70" customWidth="1"/>
    <col min="14850" max="14850" width="3" style="70" customWidth="1"/>
    <col min="14851" max="14851" width="9.28515625" style="70" customWidth="1"/>
    <col min="14852" max="14852" width="3" style="70" customWidth="1"/>
    <col min="14853" max="14853" width="9.5703125" style="70" customWidth="1"/>
    <col min="14854" max="14854" width="3" style="70" customWidth="1"/>
    <col min="14855" max="14855" width="9.7109375" style="70" customWidth="1"/>
    <col min="14856" max="14856" width="3.85546875" style="70" customWidth="1"/>
    <col min="14857" max="14857" width="14.42578125" style="70" customWidth="1"/>
    <col min="14858" max="14858" width="4.140625" style="70" customWidth="1"/>
    <col min="14859" max="14859" width="14.42578125" style="70" customWidth="1"/>
    <col min="14860" max="14860" width="3.140625" style="70" customWidth="1"/>
    <col min="14861" max="14861" width="17.5703125" style="70" customWidth="1"/>
    <col min="14862" max="14862" width="4" style="70" customWidth="1"/>
    <col min="14863" max="14863" width="11.42578125" style="70" customWidth="1"/>
    <col min="14864" max="14864" width="3.28515625" style="70" customWidth="1"/>
    <col min="14865" max="14865" width="16.85546875" style="70" customWidth="1"/>
    <col min="14866" max="15104" width="9.140625" style="70"/>
    <col min="15105" max="15105" width="15.42578125" style="70" customWidth="1"/>
    <col min="15106" max="15106" width="3" style="70" customWidth="1"/>
    <col min="15107" max="15107" width="9.28515625" style="70" customWidth="1"/>
    <col min="15108" max="15108" width="3" style="70" customWidth="1"/>
    <col min="15109" max="15109" width="9.5703125" style="70" customWidth="1"/>
    <col min="15110" max="15110" width="3" style="70" customWidth="1"/>
    <col min="15111" max="15111" width="9.7109375" style="70" customWidth="1"/>
    <col min="15112" max="15112" width="3.85546875" style="70" customWidth="1"/>
    <col min="15113" max="15113" width="14.42578125" style="70" customWidth="1"/>
    <col min="15114" max="15114" width="4.140625" style="70" customWidth="1"/>
    <col min="15115" max="15115" width="14.42578125" style="70" customWidth="1"/>
    <col min="15116" max="15116" width="3.140625" style="70" customWidth="1"/>
    <col min="15117" max="15117" width="17.5703125" style="70" customWidth="1"/>
    <col min="15118" max="15118" width="4" style="70" customWidth="1"/>
    <col min="15119" max="15119" width="11.42578125" style="70" customWidth="1"/>
    <col min="15120" max="15120" width="3.28515625" style="70" customWidth="1"/>
    <col min="15121" max="15121" width="16.85546875" style="70" customWidth="1"/>
    <col min="15122" max="15360" width="9.140625" style="70"/>
    <col min="15361" max="15361" width="15.42578125" style="70" customWidth="1"/>
    <col min="15362" max="15362" width="3" style="70" customWidth="1"/>
    <col min="15363" max="15363" width="9.28515625" style="70" customWidth="1"/>
    <col min="15364" max="15364" width="3" style="70" customWidth="1"/>
    <col min="15365" max="15365" width="9.5703125" style="70" customWidth="1"/>
    <col min="15366" max="15366" width="3" style="70" customWidth="1"/>
    <col min="15367" max="15367" width="9.7109375" style="70" customWidth="1"/>
    <col min="15368" max="15368" width="3.85546875" style="70" customWidth="1"/>
    <col min="15369" max="15369" width="14.42578125" style="70" customWidth="1"/>
    <col min="15370" max="15370" width="4.140625" style="70" customWidth="1"/>
    <col min="15371" max="15371" width="14.42578125" style="70" customWidth="1"/>
    <col min="15372" max="15372" width="3.140625" style="70" customWidth="1"/>
    <col min="15373" max="15373" width="17.5703125" style="70" customWidth="1"/>
    <col min="15374" max="15374" width="4" style="70" customWidth="1"/>
    <col min="15375" max="15375" width="11.42578125" style="70" customWidth="1"/>
    <col min="15376" max="15376" width="3.28515625" style="70" customWidth="1"/>
    <col min="15377" max="15377" width="16.85546875" style="70" customWidth="1"/>
    <col min="15378" max="15616" width="9.140625" style="70"/>
    <col min="15617" max="15617" width="15.42578125" style="70" customWidth="1"/>
    <col min="15618" max="15618" width="3" style="70" customWidth="1"/>
    <col min="15619" max="15619" width="9.28515625" style="70" customWidth="1"/>
    <col min="15620" max="15620" width="3" style="70" customWidth="1"/>
    <col min="15621" max="15621" width="9.5703125" style="70" customWidth="1"/>
    <col min="15622" max="15622" width="3" style="70" customWidth="1"/>
    <col min="15623" max="15623" width="9.7109375" style="70" customWidth="1"/>
    <col min="15624" max="15624" width="3.85546875" style="70" customWidth="1"/>
    <col min="15625" max="15625" width="14.42578125" style="70" customWidth="1"/>
    <col min="15626" max="15626" width="4.140625" style="70" customWidth="1"/>
    <col min="15627" max="15627" width="14.42578125" style="70" customWidth="1"/>
    <col min="15628" max="15628" width="3.140625" style="70" customWidth="1"/>
    <col min="15629" max="15629" width="17.5703125" style="70" customWidth="1"/>
    <col min="15630" max="15630" width="4" style="70" customWidth="1"/>
    <col min="15631" max="15631" width="11.42578125" style="70" customWidth="1"/>
    <col min="15632" max="15632" width="3.28515625" style="70" customWidth="1"/>
    <col min="15633" max="15633" width="16.85546875" style="70" customWidth="1"/>
    <col min="15634" max="15872" width="9.140625" style="70"/>
    <col min="15873" max="15873" width="15.42578125" style="70" customWidth="1"/>
    <col min="15874" max="15874" width="3" style="70" customWidth="1"/>
    <col min="15875" max="15875" width="9.28515625" style="70" customWidth="1"/>
    <col min="15876" max="15876" width="3" style="70" customWidth="1"/>
    <col min="15877" max="15877" width="9.5703125" style="70" customWidth="1"/>
    <col min="15878" max="15878" width="3" style="70" customWidth="1"/>
    <col min="15879" max="15879" width="9.7109375" style="70" customWidth="1"/>
    <col min="15880" max="15880" width="3.85546875" style="70" customWidth="1"/>
    <col min="15881" max="15881" width="14.42578125" style="70" customWidth="1"/>
    <col min="15882" max="15882" width="4.140625" style="70" customWidth="1"/>
    <col min="15883" max="15883" width="14.42578125" style="70" customWidth="1"/>
    <col min="15884" max="15884" width="3.140625" style="70" customWidth="1"/>
    <col min="15885" max="15885" width="17.5703125" style="70" customWidth="1"/>
    <col min="15886" max="15886" width="4" style="70" customWidth="1"/>
    <col min="15887" max="15887" width="11.42578125" style="70" customWidth="1"/>
    <col min="15888" max="15888" width="3.28515625" style="70" customWidth="1"/>
    <col min="15889" max="15889" width="16.85546875" style="70" customWidth="1"/>
    <col min="15890" max="16128" width="9.140625" style="70"/>
    <col min="16129" max="16129" width="15.42578125" style="70" customWidth="1"/>
    <col min="16130" max="16130" width="3" style="70" customWidth="1"/>
    <col min="16131" max="16131" width="9.28515625" style="70" customWidth="1"/>
    <col min="16132" max="16132" width="3" style="70" customWidth="1"/>
    <col min="16133" max="16133" width="9.5703125" style="70" customWidth="1"/>
    <col min="16134" max="16134" width="3" style="70" customWidth="1"/>
    <col min="16135" max="16135" width="9.7109375" style="70" customWidth="1"/>
    <col min="16136" max="16136" width="3.85546875" style="70" customWidth="1"/>
    <col min="16137" max="16137" width="14.42578125" style="70" customWidth="1"/>
    <col min="16138" max="16138" width="4.140625" style="70" customWidth="1"/>
    <col min="16139" max="16139" width="14.42578125" style="70" customWidth="1"/>
    <col min="16140" max="16140" width="3.140625" style="70" customWidth="1"/>
    <col min="16141" max="16141" width="17.5703125" style="70" customWidth="1"/>
    <col min="16142" max="16142" width="4" style="70" customWidth="1"/>
    <col min="16143" max="16143" width="11.42578125" style="70" customWidth="1"/>
    <col min="16144" max="16144" width="3.28515625" style="70" customWidth="1"/>
    <col min="16145" max="16145" width="16.85546875" style="70" customWidth="1"/>
    <col min="16146" max="16384" width="9.140625" style="70"/>
  </cols>
  <sheetData>
    <row r="1" spans="1:23" ht="13.5" thickBot="1" x14ac:dyDescent="0.25"/>
    <row r="2" spans="1:23" ht="23.25" x14ac:dyDescent="0.35">
      <c r="A2" s="402" t="s">
        <v>84</v>
      </c>
      <c r="B2" s="403"/>
      <c r="C2" s="403"/>
      <c r="D2" s="403"/>
      <c r="E2" s="403"/>
      <c r="F2" s="403"/>
      <c r="G2" s="403"/>
      <c r="H2" s="403"/>
      <c r="I2" s="403"/>
      <c r="J2" s="403"/>
      <c r="K2" s="403"/>
      <c r="L2" s="403"/>
      <c r="M2" s="403"/>
      <c r="N2" s="403"/>
      <c r="O2" s="403"/>
      <c r="P2" s="403"/>
      <c r="Q2" s="404"/>
    </row>
    <row r="3" spans="1:23" s="74" customFormat="1" ht="21.75" thickBot="1" x14ac:dyDescent="0.4">
      <c r="A3" s="405" t="s">
        <v>1</v>
      </c>
      <c r="B3" s="406"/>
      <c r="C3" s="406"/>
      <c r="D3" s="406"/>
      <c r="E3" s="406"/>
      <c r="F3" s="406"/>
      <c r="G3" s="406"/>
      <c r="H3" s="406"/>
      <c r="I3" s="406"/>
      <c r="J3" s="406"/>
      <c r="K3" s="406"/>
      <c r="L3" s="406"/>
      <c r="M3" s="406"/>
      <c r="N3" s="406"/>
      <c r="O3" s="406"/>
      <c r="P3" s="406"/>
      <c r="Q3" s="407"/>
      <c r="U3" s="2"/>
      <c r="V3" s="73"/>
      <c r="W3" s="165"/>
    </row>
    <row r="4" spans="1:23" s="74" customFormat="1" ht="18.75" x14ac:dyDescent="0.3">
      <c r="A4" s="408" t="s">
        <v>85</v>
      </c>
      <c r="B4" s="409"/>
      <c r="C4" s="409"/>
      <c r="D4" s="409"/>
      <c r="E4" s="409"/>
      <c r="F4" s="409"/>
      <c r="G4" s="409"/>
      <c r="H4" s="409"/>
      <c r="I4" s="409"/>
      <c r="J4" s="409"/>
      <c r="K4" s="409"/>
      <c r="L4" s="409"/>
      <c r="M4" s="409"/>
      <c r="N4" s="409"/>
      <c r="O4" s="409"/>
      <c r="P4" s="409"/>
      <c r="Q4" s="410"/>
    </row>
    <row r="5" spans="1:23" s="74" customFormat="1" x14ac:dyDescent="0.2">
      <c r="A5" s="411" t="s">
        <v>182</v>
      </c>
      <c r="B5" s="412"/>
      <c r="C5" s="412"/>
      <c r="D5" s="412"/>
      <c r="E5" s="412"/>
      <c r="F5" s="412"/>
      <c r="G5" s="412"/>
      <c r="H5" s="412"/>
      <c r="I5" s="412"/>
      <c r="J5" s="412"/>
      <c r="K5" s="412"/>
      <c r="L5" s="412"/>
      <c r="M5" s="412"/>
      <c r="N5" s="412"/>
      <c r="O5" s="412"/>
      <c r="P5" s="412"/>
      <c r="Q5" s="413"/>
    </row>
    <row r="6" spans="1:23" s="74" customFormat="1" x14ac:dyDescent="0.2">
      <c r="A6" s="414" t="s">
        <v>12</v>
      </c>
      <c r="B6" s="415"/>
      <c r="C6" s="415"/>
      <c r="D6" s="415"/>
      <c r="E6" s="415"/>
      <c r="F6" s="415"/>
      <c r="G6" s="415"/>
      <c r="H6" s="415"/>
      <c r="I6" s="415"/>
      <c r="J6" s="415"/>
      <c r="K6" s="415"/>
      <c r="L6" s="415"/>
      <c r="M6" s="415"/>
      <c r="N6" s="415"/>
      <c r="O6" s="415"/>
      <c r="P6" s="415"/>
      <c r="Q6" s="416"/>
    </row>
    <row r="7" spans="1:23" ht="13.5" thickBot="1" x14ac:dyDescent="0.25">
      <c r="A7" s="399" t="s">
        <v>87</v>
      </c>
      <c r="B7" s="400"/>
      <c r="C7" s="400"/>
      <c r="D7" s="400"/>
      <c r="E7" s="400"/>
      <c r="F7" s="400"/>
      <c r="G7" s="400"/>
      <c r="H7" s="400"/>
      <c r="I7" s="400"/>
      <c r="J7" s="400"/>
      <c r="K7" s="400"/>
      <c r="L7" s="400"/>
      <c r="M7" s="400"/>
      <c r="N7" s="400"/>
      <c r="O7" s="400"/>
      <c r="P7" s="400"/>
      <c r="Q7" s="401"/>
    </row>
    <row r="8" spans="1:23" x14ac:dyDescent="0.2">
      <c r="A8" s="171" t="s">
        <v>183</v>
      </c>
      <c r="B8" s="172"/>
      <c r="C8" s="172"/>
      <c r="D8" s="172"/>
      <c r="E8" s="172"/>
      <c r="F8" s="172"/>
      <c r="G8" s="172"/>
      <c r="H8" s="172"/>
      <c r="I8" s="172"/>
      <c r="J8" s="172"/>
      <c r="K8" s="172"/>
      <c r="L8" s="172"/>
      <c r="M8" s="172"/>
      <c r="N8" s="172"/>
      <c r="O8" s="172"/>
      <c r="P8" s="172"/>
      <c r="Q8" s="173"/>
    </row>
    <row r="9" spans="1:23" s="75" customFormat="1" ht="18.75" x14ac:dyDescent="0.3">
      <c r="A9" s="174" t="s">
        <v>88</v>
      </c>
      <c r="B9" s="175"/>
      <c r="C9" s="176"/>
      <c r="D9" s="175"/>
      <c r="E9" s="417" t="s">
        <v>3</v>
      </c>
      <c r="F9" s="417"/>
      <c r="G9" s="417"/>
      <c r="H9" s="417"/>
      <c r="I9" s="417"/>
      <c r="J9" s="417"/>
      <c r="K9" s="417"/>
      <c r="L9" s="175"/>
      <c r="M9" s="175"/>
      <c r="N9" s="177"/>
      <c r="O9" s="177"/>
      <c r="P9" s="177"/>
      <c r="Q9" s="178"/>
    </row>
    <row r="10" spans="1:23" s="75" customFormat="1" ht="18.75" x14ac:dyDescent="0.3">
      <c r="A10" s="174"/>
      <c r="B10" s="175"/>
      <c r="C10" s="175"/>
      <c r="D10" s="175"/>
      <c r="E10" s="175"/>
      <c r="F10" s="175"/>
      <c r="G10" s="175"/>
      <c r="H10" s="175"/>
      <c r="I10" s="175"/>
      <c r="J10" s="175"/>
      <c r="K10" s="175"/>
      <c r="L10" s="175"/>
      <c r="M10" s="175"/>
      <c r="N10" s="177"/>
      <c r="O10" s="177"/>
      <c r="P10" s="177"/>
      <c r="Q10" s="178"/>
    </row>
    <row r="11" spans="1:23" ht="15.75" x14ac:dyDescent="0.25">
      <c r="A11" s="179"/>
      <c r="B11" s="172"/>
      <c r="C11" s="172"/>
      <c r="D11" s="172"/>
      <c r="E11" s="172"/>
      <c r="F11" s="172"/>
      <c r="G11" s="180" t="s">
        <v>91</v>
      </c>
      <c r="H11" s="181"/>
      <c r="I11" s="180" t="s">
        <v>92</v>
      </c>
      <c r="J11" s="181"/>
      <c r="K11" s="180" t="s">
        <v>93</v>
      </c>
      <c r="L11" s="180"/>
      <c r="M11" s="182" t="s">
        <v>184</v>
      </c>
      <c r="N11" s="180"/>
      <c r="O11" s="180" t="s">
        <v>95</v>
      </c>
      <c r="P11" s="180"/>
      <c r="Q11" s="183" t="s">
        <v>185</v>
      </c>
    </row>
    <row r="12" spans="1:23" ht="15.75" x14ac:dyDescent="0.25">
      <c r="A12" s="179"/>
      <c r="B12" s="172"/>
      <c r="C12" s="172"/>
      <c r="D12" s="172"/>
      <c r="E12" s="172"/>
      <c r="F12" s="172"/>
      <c r="G12" s="184"/>
      <c r="H12" s="184"/>
      <c r="I12" s="184"/>
      <c r="J12" s="184"/>
      <c r="K12" s="184"/>
      <c r="L12" s="181"/>
      <c r="M12" s="182" t="s">
        <v>186</v>
      </c>
      <c r="N12" s="181"/>
      <c r="O12" s="184"/>
      <c r="P12" s="181"/>
      <c r="Q12" s="183" t="s">
        <v>187</v>
      </c>
    </row>
    <row r="13" spans="1:23" x14ac:dyDescent="0.2">
      <c r="A13" s="185"/>
      <c r="B13" s="71"/>
      <c r="C13" s="71"/>
      <c r="D13" s="71"/>
      <c r="E13" s="71"/>
      <c r="F13" s="71"/>
      <c r="G13" s="71"/>
      <c r="H13" s="71"/>
      <c r="I13" s="71"/>
      <c r="J13" s="71"/>
      <c r="K13" s="71"/>
      <c r="L13" s="71"/>
      <c r="M13" s="71"/>
      <c r="N13" s="71"/>
      <c r="O13" s="71"/>
      <c r="P13" s="71"/>
      <c r="Q13" s="186"/>
    </row>
    <row r="14" spans="1:23" x14ac:dyDescent="0.2">
      <c r="A14" s="185"/>
      <c r="B14" s="71"/>
      <c r="C14" s="71"/>
      <c r="D14" s="71"/>
      <c r="E14" s="71"/>
      <c r="F14" s="71"/>
      <c r="G14" s="71"/>
      <c r="H14" s="71"/>
      <c r="I14" s="71"/>
      <c r="J14" s="71"/>
      <c r="K14" s="71"/>
      <c r="L14" s="71"/>
      <c r="M14" s="172" t="s">
        <v>54</v>
      </c>
      <c r="N14" s="71"/>
      <c r="O14" s="71"/>
      <c r="P14" s="187"/>
      <c r="Q14" s="173" t="s">
        <v>54</v>
      </c>
    </row>
    <row r="15" spans="1:23" x14ac:dyDescent="0.2">
      <c r="A15" s="185"/>
      <c r="B15" s="71"/>
      <c r="C15" s="172" t="s">
        <v>51</v>
      </c>
      <c r="D15" s="71"/>
      <c r="E15" s="172" t="s">
        <v>52</v>
      </c>
      <c r="F15" s="71"/>
      <c r="G15" s="172" t="s">
        <v>53</v>
      </c>
      <c r="H15" s="172"/>
      <c r="I15" s="172" t="s">
        <v>53</v>
      </c>
      <c r="J15" s="187"/>
      <c r="K15" s="172" t="s">
        <v>102</v>
      </c>
      <c r="L15" s="187"/>
      <c r="M15" s="172" t="s">
        <v>103</v>
      </c>
      <c r="N15" s="71"/>
      <c r="O15" s="172" t="s">
        <v>102</v>
      </c>
      <c r="P15" s="187"/>
      <c r="Q15" s="173" t="s">
        <v>103</v>
      </c>
    </row>
    <row r="16" spans="1:23" x14ac:dyDescent="0.2">
      <c r="A16" s="179" t="s">
        <v>188</v>
      </c>
      <c r="B16" s="71"/>
      <c r="C16" s="172" t="s">
        <v>111</v>
      </c>
      <c r="D16" s="71"/>
      <c r="E16" s="172" t="s">
        <v>111</v>
      </c>
      <c r="F16" s="71"/>
      <c r="G16" s="172" t="s">
        <v>108</v>
      </c>
      <c r="H16" s="172"/>
      <c r="I16" s="172" t="s">
        <v>189</v>
      </c>
      <c r="J16" s="187"/>
      <c r="K16" s="172" t="s">
        <v>189</v>
      </c>
      <c r="L16" s="187"/>
      <c r="M16" s="172" t="s">
        <v>190</v>
      </c>
      <c r="N16" s="187"/>
      <c r="O16" s="172" t="s">
        <v>106</v>
      </c>
      <c r="P16" s="187"/>
      <c r="Q16" s="173" t="s">
        <v>191</v>
      </c>
    </row>
    <row r="17" spans="1:17" x14ac:dyDescent="0.2">
      <c r="A17" s="188" t="s">
        <v>192</v>
      </c>
      <c r="B17" s="71"/>
      <c r="C17" s="189" t="s">
        <v>110</v>
      </c>
      <c r="D17" s="71"/>
      <c r="E17" s="189" t="s">
        <v>110</v>
      </c>
      <c r="F17" s="71"/>
      <c r="G17" s="189" t="s">
        <v>110</v>
      </c>
      <c r="H17" s="172"/>
      <c r="I17" s="189" t="s">
        <v>193</v>
      </c>
      <c r="J17" s="187"/>
      <c r="K17" s="189" t="s">
        <v>193</v>
      </c>
      <c r="L17" s="187"/>
      <c r="M17" s="189" t="s">
        <v>110</v>
      </c>
      <c r="N17" s="187"/>
      <c r="O17" s="189" t="s">
        <v>110</v>
      </c>
      <c r="P17" s="187"/>
      <c r="Q17" s="190" t="s">
        <v>110</v>
      </c>
    </row>
    <row r="18" spans="1:17" x14ac:dyDescent="0.2">
      <c r="A18" s="185"/>
      <c r="B18" s="71"/>
      <c r="C18" s="71"/>
      <c r="D18" s="71"/>
      <c r="E18" s="71"/>
      <c r="F18" s="71"/>
      <c r="G18" s="71"/>
      <c r="H18" s="71"/>
      <c r="I18" s="71"/>
      <c r="J18" s="71"/>
      <c r="K18" s="191"/>
      <c r="L18" s="71"/>
      <c r="M18" s="71"/>
      <c r="N18" s="71"/>
      <c r="O18" s="71"/>
      <c r="P18" s="71"/>
      <c r="Q18" s="186"/>
    </row>
    <row r="19" spans="1:17" x14ac:dyDescent="0.2">
      <c r="A19" s="185"/>
      <c r="B19" s="71"/>
      <c r="C19" s="71"/>
      <c r="D19" s="71"/>
      <c r="E19" s="71"/>
      <c r="F19" s="71"/>
      <c r="G19" s="71"/>
      <c r="H19" s="71"/>
      <c r="I19" s="71"/>
      <c r="J19" s="71"/>
      <c r="K19" s="191"/>
      <c r="L19" s="71"/>
      <c r="M19" s="71"/>
      <c r="N19" s="71"/>
      <c r="O19" s="71"/>
      <c r="P19" s="71"/>
      <c r="Q19" s="186"/>
    </row>
    <row r="20" spans="1:17" ht="15" x14ac:dyDescent="0.25">
      <c r="A20" s="418" t="s">
        <v>194</v>
      </c>
      <c r="B20" s="419"/>
      <c r="C20" s="419"/>
      <c r="D20" s="419"/>
      <c r="E20" s="419"/>
      <c r="F20" s="419"/>
      <c r="G20" s="419"/>
      <c r="H20" s="419"/>
      <c r="I20" s="419"/>
      <c r="J20" s="419"/>
      <c r="K20" s="419"/>
      <c r="L20" s="419"/>
      <c r="M20" s="419"/>
      <c r="N20" s="419"/>
      <c r="O20" s="419"/>
      <c r="P20" s="419"/>
      <c r="Q20" s="420"/>
    </row>
    <row r="21" spans="1:17" x14ac:dyDescent="0.2">
      <c r="A21" s="192" t="s">
        <v>195</v>
      </c>
      <c r="B21" s="193"/>
      <c r="C21" s="194"/>
      <c r="D21" s="193"/>
      <c r="E21" s="194"/>
      <c r="F21" s="193"/>
      <c r="G21" s="194">
        <v>85</v>
      </c>
      <c r="H21" s="193"/>
      <c r="I21" s="195"/>
      <c r="J21" s="196"/>
      <c r="K21" s="195"/>
      <c r="L21" s="193"/>
      <c r="M21" s="197">
        <f>G21*K21</f>
        <v>0</v>
      </c>
      <c r="N21" s="198"/>
      <c r="O21" s="199">
        <v>86</v>
      </c>
      <c r="P21" s="198"/>
      <c r="Q21" s="200">
        <f>K21*O21</f>
        <v>0</v>
      </c>
    </row>
    <row r="22" spans="1:17" x14ac:dyDescent="0.2">
      <c r="A22" s="192" t="s">
        <v>196</v>
      </c>
      <c r="B22" s="193"/>
      <c r="C22" s="194">
        <v>81</v>
      </c>
      <c r="D22" s="193"/>
      <c r="E22" s="194">
        <v>85</v>
      </c>
      <c r="F22" s="193"/>
      <c r="G22" s="194">
        <v>85</v>
      </c>
      <c r="H22" s="193"/>
      <c r="I22" s="195">
        <v>1113</v>
      </c>
      <c r="J22" s="196"/>
      <c r="K22" s="195">
        <v>1124</v>
      </c>
      <c r="L22" s="193"/>
      <c r="M22" s="197">
        <f>G22*K22</f>
        <v>95540</v>
      </c>
      <c r="N22" s="198"/>
      <c r="O22" s="199">
        <v>86</v>
      </c>
      <c r="P22" s="198"/>
      <c r="Q22" s="200">
        <f>K22*O22</f>
        <v>96664</v>
      </c>
    </row>
    <row r="23" spans="1:17" x14ac:dyDescent="0.2">
      <c r="A23" s="192" t="s">
        <v>197</v>
      </c>
      <c r="B23" s="193"/>
      <c r="C23" s="201">
        <v>81</v>
      </c>
      <c r="D23" s="193"/>
      <c r="E23" s="201">
        <v>85</v>
      </c>
      <c r="F23" s="193"/>
      <c r="G23" s="202">
        <v>85</v>
      </c>
      <c r="H23" s="203"/>
      <c r="I23" s="204">
        <v>888</v>
      </c>
      <c r="J23" s="205"/>
      <c r="K23" s="204">
        <v>897</v>
      </c>
      <c r="L23" s="203"/>
      <c r="M23" s="197">
        <f>G23*K23</f>
        <v>76245</v>
      </c>
      <c r="N23" s="206"/>
      <c r="O23" s="207">
        <v>86</v>
      </c>
      <c r="P23" s="206"/>
      <c r="Q23" s="200">
        <f>K23*O23</f>
        <v>77142</v>
      </c>
    </row>
    <row r="24" spans="1:17" x14ac:dyDescent="0.2">
      <c r="A24" s="192" t="s">
        <v>198</v>
      </c>
      <c r="B24" s="193"/>
      <c r="C24" s="194">
        <v>81</v>
      </c>
      <c r="D24" s="193"/>
      <c r="E24" s="194">
        <v>85</v>
      </c>
      <c r="F24" s="193"/>
      <c r="G24" s="194">
        <v>85</v>
      </c>
      <c r="H24" s="193"/>
      <c r="I24" s="195">
        <v>5029</v>
      </c>
      <c r="J24" s="196"/>
      <c r="K24" s="195">
        <v>5079</v>
      </c>
      <c r="L24" s="193"/>
      <c r="M24" s="197">
        <f>G24*K24</f>
        <v>431715</v>
      </c>
      <c r="N24" s="198"/>
      <c r="O24" s="199">
        <v>86</v>
      </c>
      <c r="P24" s="198"/>
      <c r="Q24" s="200">
        <f>K24*O24</f>
        <v>436794</v>
      </c>
    </row>
    <row r="25" spans="1:17" x14ac:dyDescent="0.2">
      <c r="A25" s="192" t="s">
        <v>199</v>
      </c>
      <c r="B25" s="193"/>
      <c r="C25" s="201">
        <v>81</v>
      </c>
      <c r="D25" s="193"/>
      <c r="E25" s="201">
        <v>85</v>
      </c>
      <c r="F25" s="193"/>
      <c r="G25" s="201">
        <v>85</v>
      </c>
      <c r="H25" s="193"/>
      <c r="I25" s="208">
        <v>15326</v>
      </c>
      <c r="J25" s="196"/>
      <c r="K25" s="208">
        <v>15479</v>
      </c>
      <c r="L25" s="193"/>
      <c r="M25" s="197">
        <f>G25*K25</f>
        <v>1315715</v>
      </c>
      <c r="N25" s="198"/>
      <c r="O25" s="209">
        <v>86</v>
      </c>
      <c r="P25" s="198"/>
      <c r="Q25" s="200">
        <f>K25*O25</f>
        <v>1331194</v>
      </c>
    </row>
    <row r="26" spans="1:17" x14ac:dyDescent="0.2">
      <c r="A26" s="210" t="s">
        <v>200</v>
      </c>
      <c r="B26" s="193"/>
      <c r="C26" s="211"/>
      <c r="D26" s="193"/>
      <c r="E26" s="211"/>
      <c r="F26" s="193"/>
      <c r="G26" s="211"/>
      <c r="H26" s="193"/>
      <c r="I26" s="212">
        <f>SUM(I21:I25)</f>
        <v>22356</v>
      </c>
      <c r="J26" s="196"/>
      <c r="K26" s="212">
        <f>SUM(K21:K25)</f>
        <v>22579</v>
      </c>
      <c r="L26" s="193"/>
      <c r="M26" s="212">
        <f>SUM(M21:M25)</f>
        <v>1919215</v>
      </c>
      <c r="N26" s="198"/>
      <c r="O26" s="213"/>
      <c r="P26" s="198"/>
      <c r="Q26" s="214">
        <f>SUM(Q21:Q25)</f>
        <v>1941794</v>
      </c>
    </row>
    <row r="27" spans="1:17" x14ac:dyDescent="0.2">
      <c r="A27" s="192"/>
      <c r="B27" s="193"/>
      <c r="C27" s="201"/>
      <c r="D27" s="193"/>
      <c r="E27" s="201"/>
      <c r="F27" s="193"/>
      <c r="G27" s="201"/>
      <c r="H27" s="193"/>
      <c r="I27" s="208"/>
      <c r="J27" s="196"/>
      <c r="K27" s="215"/>
      <c r="L27" s="193"/>
      <c r="M27" s="209"/>
      <c r="N27" s="198"/>
      <c r="O27" s="209"/>
      <c r="P27" s="198"/>
      <c r="Q27" s="216"/>
    </row>
    <row r="28" spans="1:17" ht="15" x14ac:dyDescent="0.25">
      <c r="A28" s="421" t="s">
        <v>201</v>
      </c>
      <c r="B28" s="422"/>
      <c r="C28" s="422"/>
      <c r="D28" s="422"/>
      <c r="E28" s="422"/>
      <c r="F28" s="422"/>
      <c r="G28" s="422"/>
      <c r="H28" s="422"/>
      <c r="I28" s="422"/>
      <c r="J28" s="422"/>
      <c r="K28" s="422"/>
      <c r="L28" s="422"/>
      <c r="M28" s="422"/>
      <c r="N28" s="422"/>
      <c r="O28" s="422"/>
      <c r="P28" s="422"/>
      <c r="Q28" s="423"/>
    </row>
    <row r="29" spans="1:17" x14ac:dyDescent="0.2">
      <c r="A29" s="192" t="s">
        <v>195</v>
      </c>
      <c r="B29" s="193"/>
      <c r="C29" s="201"/>
      <c r="D29" s="193"/>
      <c r="E29" s="201"/>
      <c r="F29" s="193"/>
      <c r="G29" s="201">
        <v>85</v>
      </c>
      <c r="H29" s="193"/>
      <c r="I29" s="208"/>
      <c r="J29" s="196"/>
      <c r="K29" s="208"/>
      <c r="L29" s="193"/>
      <c r="M29" s="197">
        <f>G29*K29</f>
        <v>0</v>
      </c>
      <c r="N29" s="198"/>
      <c r="O29" s="209">
        <v>86</v>
      </c>
      <c r="P29" s="198"/>
      <c r="Q29" s="200">
        <f>K29*O29</f>
        <v>0</v>
      </c>
    </row>
    <row r="30" spans="1:17" x14ac:dyDescent="0.2">
      <c r="A30" s="192" t="s">
        <v>196</v>
      </c>
      <c r="B30" s="193"/>
      <c r="C30" s="201">
        <v>81</v>
      </c>
      <c r="D30" s="193"/>
      <c r="E30" s="201">
        <v>85</v>
      </c>
      <c r="F30" s="193"/>
      <c r="G30" s="201">
        <v>85</v>
      </c>
      <c r="H30" s="193"/>
      <c r="I30" s="208">
        <v>1000</v>
      </c>
      <c r="J30" s="196"/>
      <c r="K30" s="208">
        <v>1010</v>
      </c>
      <c r="L30" s="193"/>
      <c r="M30" s="197">
        <f>G30*K30</f>
        <v>85850</v>
      </c>
      <c r="N30" s="198"/>
      <c r="O30" s="209">
        <v>86</v>
      </c>
      <c r="P30" s="198"/>
      <c r="Q30" s="200">
        <f>K30*O30</f>
        <v>86860</v>
      </c>
    </row>
    <row r="31" spans="1:17" x14ac:dyDescent="0.2">
      <c r="A31" s="192" t="s">
        <v>197</v>
      </c>
      <c r="B31" s="193"/>
      <c r="C31" s="201">
        <v>81</v>
      </c>
      <c r="D31" s="193"/>
      <c r="E31" s="201">
        <v>85</v>
      </c>
      <c r="F31" s="193"/>
      <c r="G31" s="201">
        <v>85</v>
      </c>
      <c r="H31" s="193"/>
      <c r="I31" s="208">
        <v>798</v>
      </c>
      <c r="J31" s="196"/>
      <c r="K31" s="208">
        <v>806</v>
      </c>
      <c r="L31" s="193"/>
      <c r="M31" s="197">
        <f>G31*K31</f>
        <v>68510</v>
      </c>
      <c r="N31" s="198"/>
      <c r="O31" s="209">
        <v>86</v>
      </c>
      <c r="P31" s="198"/>
      <c r="Q31" s="200">
        <f>K31*O31</f>
        <v>69316</v>
      </c>
    </row>
    <row r="32" spans="1:17" x14ac:dyDescent="0.2">
      <c r="A32" s="192" t="s">
        <v>198</v>
      </c>
      <c r="B32" s="193"/>
      <c r="C32" s="201">
        <v>81</v>
      </c>
      <c r="D32" s="193"/>
      <c r="E32" s="201">
        <v>85</v>
      </c>
      <c r="F32" s="193"/>
      <c r="G32" s="201">
        <v>85</v>
      </c>
      <c r="H32" s="193"/>
      <c r="I32" s="208">
        <v>4521</v>
      </c>
      <c r="J32" s="196"/>
      <c r="K32" s="208">
        <v>4566</v>
      </c>
      <c r="L32" s="193"/>
      <c r="M32" s="197">
        <f>G32*K32</f>
        <v>388110</v>
      </c>
      <c r="N32" s="198"/>
      <c r="O32" s="209">
        <v>86</v>
      </c>
      <c r="P32" s="198"/>
      <c r="Q32" s="200">
        <f>K32*O32</f>
        <v>392676</v>
      </c>
    </row>
    <row r="33" spans="1:17" x14ac:dyDescent="0.2">
      <c r="A33" s="192" t="s">
        <v>199</v>
      </c>
      <c r="B33" s="193"/>
      <c r="C33" s="201">
        <v>81</v>
      </c>
      <c r="D33" s="193"/>
      <c r="E33" s="201">
        <v>85</v>
      </c>
      <c r="F33" s="193"/>
      <c r="G33" s="201">
        <v>85</v>
      </c>
      <c r="H33" s="193"/>
      <c r="I33" s="208">
        <v>13777</v>
      </c>
      <c r="J33" s="196"/>
      <c r="K33" s="208">
        <v>13914</v>
      </c>
      <c r="L33" s="193"/>
      <c r="M33" s="197">
        <f>G33*K33</f>
        <v>1182690</v>
      </c>
      <c r="N33" s="198"/>
      <c r="O33" s="209">
        <v>86</v>
      </c>
      <c r="P33" s="198"/>
      <c r="Q33" s="200">
        <f>K33*O33</f>
        <v>1196604</v>
      </c>
    </row>
    <row r="34" spans="1:17" x14ac:dyDescent="0.2">
      <c r="A34" s="210" t="s">
        <v>202</v>
      </c>
      <c r="B34" s="193"/>
      <c r="C34" s="193"/>
      <c r="D34" s="193"/>
      <c r="E34" s="193"/>
      <c r="F34" s="193"/>
      <c r="G34" s="193"/>
      <c r="H34" s="193"/>
      <c r="I34" s="212">
        <f>SUM(I29:I33)</f>
        <v>20096</v>
      </c>
      <c r="J34" s="196"/>
      <c r="K34" s="212">
        <f>SUM(K29:K33)</f>
        <v>20296</v>
      </c>
      <c r="L34" s="193"/>
      <c r="M34" s="212">
        <f>SUM(M29:M33)</f>
        <v>1725160</v>
      </c>
      <c r="N34" s="198"/>
      <c r="O34" s="198"/>
      <c r="P34" s="198"/>
      <c r="Q34" s="214">
        <f>SUM(Q29:Q33)</f>
        <v>1745456</v>
      </c>
    </row>
    <row r="35" spans="1:17" x14ac:dyDescent="0.2">
      <c r="A35" s="192"/>
      <c r="B35" s="193"/>
      <c r="C35" s="201"/>
      <c r="D35" s="193"/>
      <c r="E35" s="201"/>
      <c r="F35" s="193"/>
      <c r="G35" s="201"/>
      <c r="H35" s="193"/>
      <c r="I35" s="208"/>
      <c r="J35" s="196"/>
      <c r="K35" s="208"/>
      <c r="L35" s="193"/>
      <c r="M35" s="209"/>
      <c r="N35" s="198"/>
      <c r="O35" s="209"/>
      <c r="P35" s="198"/>
      <c r="Q35" s="216"/>
    </row>
    <row r="36" spans="1:17" ht="15" x14ac:dyDescent="0.25">
      <c r="A36" s="421" t="s">
        <v>203</v>
      </c>
      <c r="B36" s="422"/>
      <c r="C36" s="422"/>
      <c r="D36" s="422"/>
      <c r="E36" s="422"/>
      <c r="F36" s="422"/>
      <c r="G36" s="422"/>
      <c r="H36" s="422"/>
      <c r="I36" s="422"/>
      <c r="J36" s="422"/>
      <c r="K36" s="422"/>
      <c r="L36" s="422"/>
      <c r="M36" s="422"/>
      <c r="N36" s="422"/>
      <c r="O36" s="422"/>
      <c r="P36" s="422"/>
      <c r="Q36" s="423"/>
    </row>
    <row r="37" spans="1:17" x14ac:dyDescent="0.2">
      <c r="A37" s="192" t="s">
        <v>195</v>
      </c>
      <c r="B37" s="193"/>
      <c r="C37" s="201"/>
      <c r="D37" s="193"/>
      <c r="E37" s="201"/>
      <c r="F37" s="193"/>
      <c r="G37" s="201"/>
      <c r="H37" s="193"/>
      <c r="I37" s="208"/>
      <c r="J37" s="196"/>
      <c r="K37" s="208"/>
      <c r="L37" s="193"/>
      <c r="M37" s="197">
        <f>G37*K37</f>
        <v>0</v>
      </c>
      <c r="N37" s="198"/>
      <c r="O37" s="209"/>
      <c r="P37" s="198"/>
      <c r="Q37" s="200">
        <f>K37*O37</f>
        <v>0</v>
      </c>
    </row>
    <row r="38" spans="1:17" x14ac:dyDescent="0.2">
      <c r="A38" s="192" t="s">
        <v>196</v>
      </c>
      <c r="B38" s="193"/>
      <c r="C38" s="201">
        <v>54</v>
      </c>
      <c r="D38" s="193"/>
      <c r="E38" s="201">
        <v>54</v>
      </c>
      <c r="F38" s="193"/>
      <c r="G38" s="201">
        <v>57</v>
      </c>
      <c r="H38" s="193"/>
      <c r="I38" s="208">
        <v>755</v>
      </c>
      <c r="J38" s="196"/>
      <c r="K38" s="208">
        <v>763</v>
      </c>
      <c r="L38" s="193"/>
      <c r="M38" s="197">
        <f>G38*K38</f>
        <v>43491</v>
      </c>
      <c r="N38" s="198"/>
      <c r="O38" s="209">
        <v>57</v>
      </c>
      <c r="P38" s="198"/>
      <c r="Q38" s="200">
        <f>K38*O38</f>
        <v>43491</v>
      </c>
    </row>
    <row r="39" spans="1:17" x14ac:dyDescent="0.2">
      <c r="A39" s="192" t="s">
        <v>197</v>
      </c>
      <c r="B39" s="193"/>
      <c r="C39" s="201">
        <v>54</v>
      </c>
      <c r="D39" s="193"/>
      <c r="E39" s="201">
        <v>54</v>
      </c>
      <c r="F39" s="193"/>
      <c r="G39" s="201">
        <v>57</v>
      </c>
      <c r="H39" s="193"/>
      <c r="I39" s="208">
        <v>2451</v>
      </c>
      <c r="J39" s="196"/>
      <c r="K39" s="208">
        <v>2476</v>
      </c>
      <c r="L39" s="193"/>
      <c r="M39" s="197">
        <f>G39*K39</f>
        <v>141132</v>
      </c>
      <c r="N39" s="198"/>
      <c r="O39" s="209">
        <v>57</v>
      </c>
      <c r="P39" s="198"/>
      <c r="Q39" s="200">
        <f>K39*O39</f>
        <v>141132</v>
      </c>
    </row>
    <row r="40" spans="1:17" x14ac:dyDescent="0.2">
      <c r="A40" s="192" t="s">
        <v>198</v>
      </c>
      <c r="B40" s="193"/>
      <c r="C40" s="201">
        <v>54</v>
      </c>
      <c r="D40" s="193"/>
      <c r="E40" s="201">
        <v>54</v>
      </c>
      <c r="F40" s="193"/>
      <c r="G40" s="201">
        <v>57</v>
      </c>
      <c r="H40" s="193"/>
      <c r="I40" s="208">
        <v>1395</v>
      </c>
      <c r="J40" s="196"/>
      <c r="K40" s="208">
        <v>1409</v>
      </c>
      <c r="L40" s="193"/>
      <c r="M40" s="197">
        <f>G40*K40</f>
        <v>80313</v>
      </c>
      <c r="N40" s="198"/>
      <c r="O40" s="209">
        <v>57</v>
      </c>
      <c r="P40" s="198"/>
      <c r="Q40" s="200">
        <f>K40*O40</f>
        <v>80313</v>
      </c>
    </row>
    <row r="41" spans="1:17" x14ac:dyDescent="0.2">
      <c r="A41" s="192" t="s">
        <v>199</v>
      </c>
      <c r="B41" s="193"/>
      <c r="C41" s="201">
        <v>54</v>
      </c>
      <c r="D41" s="193"/>
      <c r="E41" s="201">
        <v>54</v>
      </c>
      <c r="F41" s="193"/>
      <c r="G41" s="201">
        <v>57</v>
      </c>
      <c r="H41" s="193"/>
      <c r="I41" s="208">
        <v>2257</v>
      </c>
      <c r="J41" s="196"/>
      <c r="K41" s="208">
        <v>2280</v>
      </c>
      <c r="L41" s="193"/>
      <c r="M41" s="197">
        <f>G41*K41</f>
        <v>129960</v>
      </c>
      <c r="N41" s="198"/>
      <c r="O41" s="209">
        <v>57</v>
      </c>
      <c r="P41" s="198"/>
      <c r="Q41" s="200">
        <f>K41*O41</f>
        <v>129960</v>
      </c>
    </row>
    <row r="42" spans="1:17" x14ac:dyDescent="0.2">
      <c r="A42" s="210" t="s">
        <v>204</v>
      </c>
      <c r="B42" s="193"/>
      <c r="C42" s="193"/>
      <c r="D42" s="193"/>
      <c r="E42" s="193"/>
      <c r="F42" s="193"/>
      <c r="G42" s="193"/>
      <c r="H42" s="193"/>
      <c r="I42" s="212">
        <f>SUM(I37:I41)</f>
        <v>6858</v>
      </c>
      <c r="J42" s="196"/>
      <c r="K42" s="212">
        <f>SUM(K37:K41)</f>
        <v>6928</v>
      </c>
      <c r="L42" s="193"/>
      <c r="M42" s="212">
        <f>SUM(M37:M41)</f>
        <v>394896</v>
      </c>
      <c r="N42" s="198"/>
      <c r="O42" s="198"/>
      <c r="P42" s="198"/>
      <c r="Q42" s="214">
        <f>SUM(Q37:Q41)</f>
        <v>394896</v>
      </c>
    </row>
    <row r="43" spans="1:17" s="224" customFormat="1" ht="15" x14ac:dyDescent="0.25">
      <c r="A43" s="217"/>
      <c r="B43" s="71"/>
      <c r="C43" s="71"/>
      <c r="D43" s="71"/>
      <c r="E43" s="71"/>
      <c r="F43" s="71"/>
      <c r="G43" s="71"/>
      <c r="H43" s="71"/>
      <c r="I43" s="218"/>
      <c r="J43" s="219"/>
      <c r="K43" s="218"/>
      <c r="L43" s="71"/>
      <c r="M43" s="220"/>
      <c r="N43" s="221"/>
      <c r="O43" s="221"/>
      <c r="P43" s="222"/>
      <c r="Q43" s="223"/>
    </row>
    <row r="44" spans="1:17" ht="15.75" thickBot="1" x14ac:dyDescent="0.3">
      <c r="A44" s="225" t="s">
        <v>205</v>
      </c>
      <c r="B44" s="226"/>
      <c r="C44" s="226"/>
      <c r="D44" s="226"/>
      <c r="E44" s="226"/>
      <c r="F44" s="226"/>
      <c r="G44" s="226"/>
      <c r="H44" s="226"/>
      <c r="I44" s="227">
        <f>+I26+I34+I42</f>
        <v>49310</v>
      </c>
      <c r="J44" s="228"/>
      <c r="K44" s="227">
        <f>+K26+K34+K42</f>
        <v>49803</v>
      </c>
      <c r="L44" s="226"/>
      <c r="M44" s="227">
        <f>+M26+M34+M42</f>
        <v>4039271</v>
      </c>
      <c r="N44" s="229"/>
      <c r="O44" s="229"/>
      <c r="P44" s="229"/>
      <c r="Q44" s="230">
        <f>+Q26+Q34+Q42</f>
        <v>4082146</v>
      </c>
    </row>
    <row r="45" spans="1:17" ht="13.5" thickTop="1" x14ac:dyDescent="0.2">
      <c r="A45" s="185"/>
      <c r="B45" s="71"/>
      <c r="C45" s="71"/>
      <c r="D45" s="71"/>
      <c r="E45" s="71"/>
      <c r="F45" s="71"/>
      <c r="G45" s="71"/>
      <c r="H45" s="71"/>
      <c r="I45" s="71"/>
      <c r="J45" s="71"/>
      <c r="K45" s="71"/>
      <c r="L45" s="71"/>
      <c r="M45" s="71"/>
      <c r="N45" s="71"/>
      <c r="O45" s="71"/>
      <c r="P45" s="71"/>
      <c r="Q45" s="186"/>
    </row>
    <row r="46" spans="1:17" x14ac:dyDescent="0.2">
      <c r="A46" s="231" t="s">
        <v>176</v>
      </c>
      <c r="B46" s="71"/>
      <c r="C46" s="71"/>
      <c r="D46" s="71"/>
      <c r="E46" s="71"/>
      <c r="F46" s="71"/>
      <c r="G46" s="71"/>
      <c r="H46" s="71"/>
      <c r="I46" s="71"/>
      <c r="J46" s="71"/>
      <c r="K46" s="71"/>
      <c r="L46" s="71"/>
      <c r="M46" s="71"/>
      <c r="N46" s="71"/>
      <c r="O46" s="71"/>
      <c r="P46" s="71"/>
      <c r="Q46" s="186"/>
    </row>
    <row r="47" spans="1:17" x14ac:dyDescent="0.2">
      <c r="A47" s="424" t="s">
        <v>206</v>
      </c>
      <c r="B47" s="425"/>
      <c r="C47" s="425"/>
      <c r="D47" s="425"/>
      <c r="E47" s="425"/>
      <c r="F47" s="425"/>
      <c r="G47" s="425"/>
      <c r="H47" s="425"/>
      <c r="I47" s="425"/>
      <c r="J47" s="425"/>
      <c r="K47" s="425"/>
      <c r="L47" s="425"/>
      <c r="M47" s="425"/>
      <c r="N47" s="425"/>
      <c r="O47" s="425"/>
      <c r="P47" s="425"/>
      <c r="Q47" s="426"/>
    </row>
    <row r="48" spans="1:17" ht="13.5" thickBot="1" x14ac:dyDescent="0.25">
      <c r="A48" s="232" t="s">
        <v>207</v>
      </c>
      <c r="B48" s="233"/>
      <c r="C48" s="233"/>
      <c r="D48" s="233"/>
      <c r="E48" s="233"/>
      <c r="F48" s="233"/>
      <c r="G48" s="233"/>
      <c r="H48" s="233"/>
      <c r="I48" s="233"/>
      <c r="J48" s="233"/>
      <c r="K48" s="233"/>
      <c r="L48" s="233"/>
      <c r="M48" s="233"/>
      <c r="N48" s="233"/>
      <c r="O48" s="233"/>
      <c r="P48" s="233"/>
      <c r="Q48" s="234"/>
    </row>
    <row r="51" spans="17:17" x14ac:dyDescent="0.2">
      <c r="Q51" s="235">
        <f>Q26+Q34</f>
        <v>3687250</v>
      </c>
    </row>
  </sheetData>
  <mergeCells count="11">
    <mergeCell ref="E9:K9"/>
    <mergeCell ref="A20:Q20"/>
    <mergeCell ref="A28:Q28"/>
    <mergeCell ref="A36:Q36"/>
    <mergeCell ref="A47:Q47"/>
    <mergeCell ref="A7:Q7"/>
    <mergeCell ref="A2:Q2"/>
    <mergeCell ref="A3:Q3"/>
    <mergeCell ref="A4:Q4"/>
    <mergeCell ref="A5:Q5"/>
    <mergeCell ref="A6:Q6"/>
  </mergeCells>
  <printOptions horizontalCentered="1"/>
  <pageMargins left="0.7" right="0.7" top="0.75" bottom="0.75" header="0.3" footer="0.3"/>
  <pageSetup scale="72"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 #2_Mandatory Fee Request </vt:lpstr>
      <vt:lpstr>Financial Data (FD)</vt:lpstr>
      <vt:lpstr>Detail of Revenue (DOR) BO</vt:lpstr>
      <vt:lpstr>'Financial Data (FD)'!Print_Area</vt:lpstr>
      <vt:lpstr>'Tab #2_Mandatory Fee Request '!Print_Area</vt:lpstr>
      <vt:lpstr>'Tab #2_Mandatory Fee Request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Davidson, Sherry</dc:creator>
  <cp:lastModifiedBy>Kirk, James E</cp:lastModifiedBy>
  <cp:lastPrinted>2018-02-02T21:39:35Z</cp:lastPrinted>
  <dcterms:created xsi:type="dcterms:W3CDTF">2018-02-02T18:19:53Z</dcterms:created>
  <dcterms:modified xsi:type="dcterms:W3CDTF">2018-02-02T22:10:02Z</dcterms:modified>
</cp:coreProperties>
</file>