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X\"/>
    </mc:Choice>
  </mc:AlternateContent>
  <bookViews>
    <workbookView xWindow="0" yWindow="0" windowWidth="21600" windowHeight="11505"/>
  </bookViews>
  <sheets>
    <sheet name="Summary" sheetId="1" r:id="rId1"/>
    <sheet name="Revenue Projections" sheetId="7" r:id="rId2"/>
    <sheet name="Financial Data - ATHL" sheetId="9" r:id="rId3"/>
    <sheet name="Athletic Fee Benefits Summary " sheetId="10" r:id="rId4"/>
    <sheet name="Validation" sheetId="8" state="veryHidden" r:id="rId5"/>
  </sheets>
  <externalReferences>
    <externalReference r:id="rId6"/>
    <externalReference r:id="rId7"/>
  </externalReferences>
  <definedNames>
    <definedName name="_xlnm.Print_Area" localSheetId="2">'Financial Data - ATHL'!$A$1:$G$84</definedName>
    <definedName name="_xlnm.Print_Area" localSheetId="1">'Revenue Projections'!$A$1:$I$31</definedName>
    <definedName name="_xlnm.Print_Area" localSheetId="0">Summary!$A$1:$D$55</definedName>
    <definedName name="_xlnm.Print_Titles" localSheetId="2">'Financial Data - ATHL'!$A:$A</definedName>
    <definedName name="_xlnm.Print_Titles" localSheetId="1">'Revenue Projections'!$A:$A</definedName>
    <definedName name="_xlnm.Print_Titles" localSheetId="0">Summary!$2:$4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9" l="1"/>
  <c r="D16" i="10"/>
  <c r="D14" i="10"/>
  <c r="D13" i="10"/>
  <c r="D8" i="10"/>
  <c r="D6" i="10"/>
  <c r="B6" i="10"/>
  <c r="B7" i="10" s="1"/>
  <c r="B8" i="10" s="1"/>
  <c r="B9" i="10" s="1"/>
  <c r="B10" i="10" s="1"/>
  <c r="B11" i="10" s="1"/>
  <c r="B12" i="10" s="1"/>
  <c r="B13" i="10" s="1"/>
  <c r="B14" i="10" s="1"/>
  <c r="B15" i="10" s="1"/>
  <c r="B16" i="10" s="1"/>
  <c r="D5" i="10"/>
  <c r="D17" i="10" l="1"/>
  <c r="G84" i="9"/>
  <c r="F84" i="9"/>
  <c r="E84" i="9"/>
  <c r="D84" i="9"/>
  <c r="C84" i="9"/>
  <c r="B84" i="9"/>
  <c r="F72" i="9"/>
  <c r="E72" i="9"/>
  <c r="D72" i="9"/>
  <c r="C72" i="9"/>
  <c r="B72" i="9"/>
  <c r="B75" i="9" s="1"/>
  <c r="B77" i="9" s="1"/>
  <c r="C74" i="9" s="1"/>
  <c r="G72" i="9"/>
  <c r="D31" i="9"/>
  <c r="C31" i="9"/>
  <c r="F31" i="9"/>
  <c r="A4" i="9"/>
  <c r="A3" i="9"/>
  <c r="A2" i="9"/>
  <c r="A1" i="9"/>
  <c r="D75" i="9" l="1"/>
  <c r="C75" i="9"/>
  <c r="C77" i="9" s="1"/>
  <c r="D74" i="9" s="1"/>
  <c r="F75" i="9"/>
  <c r="D77" i="9" l="1"/>
  <c r="E74" i="9" s="1"/>
  <c r="G74" i="9" s="1"/>
  <c r="D44" i="1"/>
  <c r="F74" i="9" l="1"/>
  <c r="D40" i="1"/>
  <c r="F22" i="7"/>
  <c r="D38" i="1"/>
  <c r="B36" i="1"/>
  <c r="B34" i="1"/>
  <c r="F29" i="7"/>
  <c r="E29" i="7"/>
  <c r="E31" i="7" s="1"/>
  <c r="E22" i="7"/>
  <c r="F15" i="7"/>
  <c r="E15" i="7"/>
  <c r="G15" i="7"/>
  <c r="G22" i="7"/>
  <c r="A4" i="7"/>
  <c r="A3" i="7"/>
  <c r="A2" i="7"/>
  <c r="A1" i="7"/>
  <c r="G29" i="7"/>
  <c r="F31" i="7" l="1"/>
  <c r="I29" i="7"/>
  <c r="H22" i="7"/>
  <c r="I15" i="7"/>
  <c r="G31" i="7"/>
  <c r="H29" i="7"/>
  <c r="I22" i="7"/>
  <c r="H15" i="7"/>
  <c r="I31" i="7" l="1"/>
  <c r="H31" i="7"/>
  <c r="G31" i="9" l="1"/>
  <c r="G75" i="9" s="1"/>
  <c r="E31" i="9"/>
  <c r="E75" i="9" s="1"/>
  <c r="E77" i="9" s="1"/>
  <c r="F77" i="9" s="1"/>
  <c r="G77" i="9" l="1"/>
</calcChain>
</file>

<file path=xl/comments1.xml><?xml version="1.0" encoding="utf-8"?>
<comments xmlns="http://schemas.openxmlformats.org/spreadsheetml/2006/main">
  <authors>
    <author>Susan Mccullough</author>
  </authors>
  <commentList>
    <comment ref="A11" authorId="0" shapeId="0">
      <text>
        <r>
          <rPr>
            <sz val="9"/>
            <color indexed="81"/>
            <rFont val="Tahoma"/>
            <family val="2"/>
          </rPr>
          <t>Fees assessed directly for support of intercollegiate athletics.</t>
        </r>
      </text>
    </comment>
    <comment ref="A12" authorId="0" shapeId="0">
      <text>
        <r>
          <rPr>
            <sz val="9"/>
            <color indexed="81"/>
            <rFont val="Tahoma"/>
            <family val="2"/>
          </rPr>
          <t xml:space="preserve">Allowances and fee waivers related to the athletic fee
</t>
        </r>
      </text>
    </comment>
    <comment ref="A13" authorId="0" shapeId="0">
      <text>
        <r>
          <rPr>
            <sz val="9"/>
            <color indexed="81"/>
            <rFont val="Tahoma"/>
            <family val="2"/>
          </rPr>
          <t>Mandatory fee collected in addition to Athletic fee but related to Athletics.</t>
        </r>
      </text>
    </comment>
    <comment ref="A14" authorId="0" shapeId="0">
      <text>
        <r>
          <rPr>
            <sz val="9"/>
            <color indexed="81"/>
            <rFont val="Tahoma"/>
            <family val="2"/>
          </rPr>
          <t xml:space="preserve">Waivers and allowances related to Other Mandatory Fees
</t>
        </r>
      </text>
    </comment>
    <comment ref="A15" authorId="0" shapeId="0">
      <text>
        <r>
          <rPr>
            <sz val="9"/>
            <color indexed="81"/>
            <rFont val="Tahoma"/>
            <family val="2"/>
          </rPr>
          <t>Elective fees related to Athletics</t>
        </r>
      </text>
    </comment>
    <comment ref="A17" authorId="0" shapeId="0">
      <text>
        <r>
          <rPr>
            <sz val="9"/>
            <color indexed="81"/>
            <rFont val="Tahoma"/>
            <family val="2"/>
          </rPr>
          <t>Revenue received from admissions to athletic events. Only face value of tickets reported here.</t>
        </r>
      </text>
    </comment>
    <comment ref="A18" authorId="0" shapeId="0">
      <text>
        <r>
          <rPr>
            <sz val="9"/>
            <color indexed="81"/>
            <rFont val="Tahoma"/>
            <family val="2"/>
          </rPr>
          <t>Revenue received from participation in away games and neutral site games.</t>
        </r>
      </text>
    </comment>
    <comment ref="A19" authorId="0" shapeId="0">
      <text>
        <r>
          <rPr>
            <sz val="9"/>
            <color indexed="81"/>
            <rFont val="Tahoma"/>
            <family val="2"/>
          </rPr>
          <t>Gifts from donors and revenues for preferential seating priority. Pledges should not be reported until actually received.</t>
        </r>
      </text>
    </comment>
    <comment ref="A20" authorId="0" shapeId="0">
      <text>
        <r>
          <rPr>
            <sz val="9"/>
            <color indexed="81"/>
            <rFont val="Tahoma"/>
            <family val="2"/>
          </rPr>
          <t>Input market value of in-kind contributions in the reporting year including: Dealer provided automobiles, Equipment, Services and Nutritional products.  All in-kind contributions that are made as a result of a licensing or sponsorship agreement should be reported in the Royalties, Sponsorship Category.  Offset in-kind values in the appropriate expense category.</t>
        </r>
      </text>
    </comment>
    <comment ref="A21" authorId="0" shapeId="0">
      <text>
        <r>
          <rPr>
            <sz val="9"/>
            <color indexed="81"/>
            <rFont val="Tahoma"/>
            <family val="2"/>
          </rPr>
          <t>Benefits provided by a third party and contractually guaranteed by institution, such as country club membership, housing/clothing allowances, speaking fees, camp revenues, media income and shoe/apparel revenues.</t>
        </r>
      </text>
    </comment>
    <comment ref="A22" authorId="0" shapeId="0">
      <text>
        <r>
          <rPr>
            <sz val="9"/>
            <color indexed="81"/>
            <rFont val="Tahoma"/>
            <family val="2"/>
          </rPr>
          <t>Revenues received from radio, television, internet, digital and e-commerce, including conference distributions for media rights.</t>
        </r>
      </text>
    </comment>
    <comment ref="A23" authorId="0" shapeId="0">
      <text>
        <r>
          <rPr>
            <sz val="9"/>
            <color indexed="81"/>
            <rFont val="Tahoma"/>
            <family val="2"/>
          </rPr>
          <t>Revenue received from all NCAA distributions.</t>
        </r>
      </text>
    </comment>
    <comment ref="A24" authorId="0" shapeId="0">
      <text>
        <r>
          <rPr>
            <sz val="9"/>
            <color indexed="81"/>
            <rFont val="Tahoma"/>
            <family val="2"/>
          </rPr>
          <t>All revenues received from conference, exclusive of media rights, which are reported above.</t>
        </r>
      </text>
    </comment>
    <comment ref="A25" authorId="0" shapeId="0">
      <text>
        <r>
          <rPr>
            <sz val="9"/>
            <color indexed="81"/>
            <rFont val="Tahoma"/>
            <family val="2"/>
          </rPr>
          <t>Game programs, novelties, food and concessions and parking. If Auxiliary Services operate sales for Game day revenues, only the commissions paid by Auxiliary Services to Athletics should be recognized.</t>
        </r>
      </text>
    </comment>
    <comment ref="A26" authorId="0" shapeId="0">
      <text>
        <r>
          <rPr>
            <sz val="9"/>
            <color indexed="81"/>
            <rFont val="Tahoma"/>
            <family val="2"/>
          </rPr>
          <t>Include revenues from corporate sponsorships, sales of advertisements, licensing agreements and royalties. Also include in-kind products or services provided as part of sponsorship agreement.</t>
        </r>
      </text>
    </comment>
    <comment ref="A27" authorId="0" shapeId="0">
      <text>
        <r>
          <rPr>
            <sz val="9"/>
            <color indexed="81"/>
            <rFont val="Tahoma"/>
            <family val="2"/>
          </rPr>
          <t>Amounts received from sports camps and clinics managed by the institution or athletic association. Camps or clinics operated by coaches as separate businesses would not be included.</t>
        </r>
      </text>
    </comment>
    <comment ref="A28" authorId="0" shapeId="0">
      <text>
        <r>
          <rPr>
            <sz val="9"/>
            <color indexed="81"/>
            <rFont val="Tahoma"/>
            <family val="2"/>
          </rPr>
          <t>Include all amounts received related to participation in a post-season bowl game, including expense reimbursements and ticket sales.</t>
        </r>
      </text>
    </comment>
    <comment ref="A29" authorId="0" shapeId="0">
      <text>
        <r>
          <rPr>
            <sz val="9"/>
            <color indexed="81"/>
            <rFont val="Tahoma"/>
            <family val="2"/>
          </rPr>
          <t>Revenues for intercollegiate athletic purposes strictly from athletic restricted endowments.</t>
        </r>
      </text>
    </comment>
    <comment ref="A30" authorId="0" shapeId="0">
      <text>
        <r>
          <rPr>
            <sz val="9"/>
            <color indexed="81"/>
            <rFont val="Tahoma"/>
            <family val="2"/>
          </rPr>
          <t>Any other athletic related revenues not properly classified above.</t>
        </r>
      </text>
    </comment>
    <comment ref="A35" authorId="0" shapeId="0">
      <text>
        <r>
          <rPr>
            <sz val="9"/>
            <color indexed="81"/>
            <rFont val="Tahoma"/>
            <family val="2"/>
          </rPr>
          <t>Compensation, benefits, and contract incentives paid to all coaches by institution and/or related entities on w-2s and 1099s.Bonuses related to participation in a post-season bowl game should be included in the Bowl Expenses related category.</t>
        </r>
      </text>
    </comment>
    <comment ref="A36" authorId="0" shapeId="0">
      <text>
        <r>
          <rPr>
            <sz val="9"/>
            <color indexed="81"/>
            <rFont val="Tahoma"/>
            <family val="2"/>
          </rPr>
          <t>Compensation Paid by Institution or related entity-compensation, benefits and bonuses paid to all athletic administrative and support staff as reported on the institutions and/or related entities  w-2s or 1099s.</t>
        </r>
      </text>
    </comment>
    <comment ref="A37" authorId="0" shapeId="0">
      <text>
        <r>
          <rPr>
            <sz val="9"/>
            <color indexed="81"/>
            <rFont val="Tahoma"/>
            <family val="2"/>
          </rPr>
          <t>Payments and benefits made to former coaches and/or administrative personnel.</t>
        </r>
      </text>
    </comment>
    <comment ref="A38" authorId="0" shapeId="0">
      <text>
        <r>
          <rPr>
            <sz val="9"/>
            <color indexed="81"/>
            <rFont val="Tahoma"/>
            <family val="2"/>
          </rPr>
          <t>Coaching Compensation/Bonuses - Input all coaching bonuses related to participation in a post-season bowl game.</t>
        </r>
      </text>
    </comment>
    <comment ref="A39" authorId="0" shapeId="0">
      <text>
        <r>
          <rPr>
            <sz val="9"/>
            <color indexed="81"/>
            <rFont val="Tahoma"/>
            <family val="2"/>
          </rPr>
          <t>Student compensation related to the program</t>
        </r>
      </text>
    </comment>
    <comment ref="A40" authorId="0" shapeId="0">
      <text>
        <r>
          <rPr>
            <sz val="9"/>
            <color indexed="81"/>
            <rFont val="Tahoma"/>
            <family val="2"/>
          </rPr>
          <t xml:space="preserve">Fringe benefits not counted in Coaches and Support Salaries and incentives recorded above.
</t>
        </r>
      </text>
    </comment>
    <comment ref="A41" authorId="0" shapeId="0">
      <text>
        <r>
          <rPr>
            <sz val="9"/>
            <color indexed="81"/>
            <rFont val="Tahoma"/>
            <family val="2"/>
          </rPr>
          <t>Allocations not recorded above. Please include narrative for allocation of personal services.</t>
        </r>
      </text>
    </comment>
    <comment ref="A43" authorId="0" shapeId="0">
      <text>
        <r>
          <rPr>
            <sz val="9"/>
            <color indexed="81"/>
            <rFont val="Tahoma"/>
            <family val="2"/>
          </rPr>
          <t>Transportation, lodging and meals provided for institutional personnel on recruiting visits.Also, include in-kind value of transportation that has been loaned or contributed.</t>
        </r>
      </text>
    </comment>
    <comment ref="A44" authorId="0" shapeId="0">
      <text>
        <r>
          <rPr>
            <sz val="9"/>
            <color indexed="81"/>
            <rFont val="Tahoma"/>
            <family val="2"/>
          </rPr>
          <t>Employee travel not related to recruitment.</t>
        </r>
      </text>
    </comment>
    <comment ref="A45" authorId="0" shapeId="0">
      <text>
        <r>
          <rPr>
            <sz val="9"/>
            <color indexed="81"/>
            <rFont val="Tahoma"/>
            <family val="2"/>
          </rPr>
          <t>Payments made for air and ground travel, lodging, meals and other incidentals.</t>
        </r>
      </text>
    </comment>
    <comment ref="A46" authorId="0" shapeId="0">
      <text>
        <r>
          <rPr>
            <sz val="9"/>
            <color indexed="81"/>
            <rFont val="Tahoma"/>
            <family val="2"/>
          </rPr>
          <t>Transportation, lodging and meals provided for prospective student athletes on campus visits. Also, include in-kind value of transportation that has been loaned or contributed.</t>
        </r>
      </text>
    </comment>
    <comment ref="A47" authorId="0" shapeId="0">
      <text>
        <r>
          <rPr>
            <sz val="9"/>
            <color indexed="81"/>
            <rFont val="Tahoma"/>
            <family val="2"/>
          </rPr>
          <t>Other travel not reported in categories above.</t>
        </r>
      </text>
    </comment>
    <comment ref="A49" authorId="0" shapeId="0">
      <text>
        <r>
          <rPr>
            <sz val="9"/>
            <color indexed="81"/>
            <rFont val="Tahoma"/>
            <family val="2"/>
          </rPr>
          <t xml:space="preserve">Total athletic student aid awarded from the institution/athletics department for the reporting year.  Include aid awarded to student managers, graduate assistants and trainers.  The value of any out of state tuition waivers should be included in this category.  </t>
        </r>
      </text>
    </comment>
    <comment ref="A50" authorId="0" shapeId="0">
      <text>
        <r>
          <rPr>
            <sz val="9"/>
            <color indexed="81"/>
            <rFont val="Tahoma"/>
            <family val="2"/>
          </rPr>
          <t>Amounts expended for equipment and uniforms for the teams only.</t>
        </r>
      </text>
    </comment>
    <comment ref="A51" authorId="0" shapeId="0">
      <text>
        <r>
          <rPr>
            <sz val="9"/>
            <color indexed="81"/>
            <rFont val="Tahoma"/>
            <family val="2"/>
          </rPr>
          <t>Amounts paid to visiting institutions for scheduling home games, including per diem, travel and meal expenses.</t>
        </r>
      </text>
    </comment>
    <comment ref="A52" authorId="0" shapeId="0">
      <text>
        <r>
          <rPr>
            <sz val="9"/>
            <color indexed="81"/>
            <rFont val="Tahoma"/>
            <family val="2"/>
          </rPr>
          <t>Officials, event staffing, security ambulance services, etc.</t>
        </r>
      </text>
    </comment>
    <comment ref="A53" authorId="0" shapeId="0">
      <text>
        <r>
          <rPr>
            <sz val="9"/>
            <color indexed="81"/>
            <rFont val="Tahoma"/>
            <family val="2"/>
          </rPr>
          <t>Marketing Expenses-media guides, brochures, recruiting publications, etc.</t>
        </r>
      </text>
    </comment>
    <comment ref="A54" authorId="0" shapeId="0">
      <text>
        <r>
          <rPr>
            <sz val="9"/>
            <color indexed="81"/>
            <rFont val="Tahoma"/>
            <family val="2"/>
          </rPr>
          <t>Expenses paid in association with hosting sports camps.</t>
        </r>
      </text>
    </comment>
    <comment ref="A55" authorId="0" shapeId="0">
      <text>
        <r>
          <rPr>
            <sz val="9"/>
            <color indexed="81"/>
            <rFont val="Tahoma"/>
            <family val="2"/>
          </rPr>
          <t>Payments made for support for bands, cheerleaders, mascots, dancers, etc.</t>
        </r>
      </text>
    </comment>
    <comment ref="A56" authorId="0" shapeId="0">
      <text>
        <r>
          <rPr>
            <sz val="9"/>
            <color indexed="81"/>
            <rFont val="Tahoma"/>
            <family val="2"/>
          </rPr>
          <t>Rental expenses, principal and interest payments on athletic facilities.</t>
        </r>
      </text>
    </comment>
    <comment ref="A57" authorId="0" shapeId="0">
      <text>
        <r>
          <rPr>
            <sz val="9"/>
            <color indexed="81"/>
            <rFont val="Tahoma"/>
            <family val="2"/>
          </rPr>
          <t>Used to record renewal and replacement component of PPV lease payments.</t>
        </r>
      </text>
    </comment>
    <comment ref="A58" authorId="0" shapeId="0">
      <text>
        <r>
          <rPr>
            <sz val="9"/>
            <color indexed="81"/>
            <rFont val="Tahoma"/>
            <family val="2"/>
          </rPr>
          <t>Medical expenses and insurance premiums (if any) paid for student athletes.</t>
        </r>
      </text>
    </comment>
    <comment ref="A59" authorId="0" shapeId="0">
      <text>
        <r>
          <rPr>
            <sz val="9"/>
            <color indexed="81"/>
            <rFont val="Tahoma"/>
            <family val="2"/>
          </rPr>
          <t>Include meal allowance and food/snacks provided to student-athletes.</t>
        </r>
      </text>
    </comment>
    <comment ref="A60" authorId="0" shapeId="0">
      <text>
        <r>
          <rPr>
            <sz val="9"/>
            <color indexed="81"/>
            <rFont val="Tahoma"/>
            <family val="2"/>
          </rPr>
          <t>Payments for memberships, conference and association dues.</t>
        </r>
      </text>
    </comment>
    <comment ref="A61" authorId="0" shapeId="0">
      <text>
        <r>
          <rPr>
            <sz val="9"/>
            <color indexed="81"/>
            <rFont val="Tahoma"/>
            <family val="2"/>
          </rPr>
          <t>Input all expenditures related to participation in a post-season bowl game including team travel, lodging, meal expenses, bonuses related to bowl participation, spirit groups, uniforms. Do NOT include Coaching compensation here.</t>
        </r>
      </text>
    </comment>
    <comment ref="A62" authorId="0" shapeId="0">
      <text>
        <r>
          <rPr>
            <sz val="9"/>
            <color indexed="81"/>
            <rFont val="Tahoma"/>
            <family val="2"/>
          </rPr>
          <t>Administrative/overhead expenses paid or charged to intercollegiate athletics, such as facility maintenance, security, risk management, utilities, repairs and maintenance.</t>
        </r>
      </text>
    </comment>
    <comment ref="A63" authorId="0" shapeId="0">
      <text>
        <r>
          <rPr>
            <sz val="9"/>
            <color indexed="81"/>
            <rFont val="Tahoma"/>
            <family val="2"/>
          </rPr>
          <t>Operating expense costs for operation and maintenance of physical plant that have been allocated and transferred to Auxiliary Enterprises.</t>
        </r>
      </text>
    </comment>
    <comment ref="A64" authorId="0" shapeId="0">
      <text>
        <r>
          <rPr>
            <sz val="9"/>
            <color indexed="81"/>
            <rFont val="Tahoma"/>
            <family val="2"/>
          </rPr>
          <t>Include any athletic expenses not properly classified in one of the other expenditure categories.</t>
        </r>
      </text>
    </comment>
    <comment ref="A65" authorId="0" shapeId="0">
      <text>
        <r>
          <rPr>
            <sz val="9"/>
            <color indexed="81"/>
            <rFont val="Tahoma"/>
            <family val="2"/>
          </rPr>
          <t>Administrative/overhead expenses not paid directly from or charged to athletics.(Should be same number as reported for revenues, for $0 net effect)</t>
        </r>
      </text>
    </comment>
    <comment ref="A67" authorId="0" shapeId="0">
      <text>
        <r>
          <rPr>
            <sz val="9"/>
            <color indexed="81"/>
            <rFont val="Tahoma"/>
            <family val="2"/>
          </rPr>
          <t>Includes the principal portion of payments made on multi-year lease/purchase or installment purchase agreements.</t>
        </r>
      </text>
    </comment>
    <comment ref="A68" authorId="0" shapeId="0">
      <text>
        <r>
          <rPr>
            <sz val="9"/>
            <color indexed="81"/>
            <rFont val="Tahoma"/>
            <family val="2"/>
          </rPr>
          <t>Includes the interest portion of payments made on multi-year lease/purchase or installment purchase agreements.</t>
        </r>
      </text>
    </comment>
    <comment ref="A69" authorId="0" shapeId="0">
      <text>
        <r>
          <rPr>
            <sz val="9"/>
            <color indexed="81"/>
            <rFont val="Tahoma"/>
            <family val="2"/>
          </rPr>
          <t>Purchase of Motor Vehicle for Athletic Program's use</t>
        </r>
      </text>
    </comment>
    <comment ref="A70" authorId="0" shapeId="0">
      <text>
        <r>
          <rPr>
            <sz val="9"/>
            <color indexed="81"/>
            <rFont val="Tahoma"/>
            <family val="2"/>
          </rPr>
          <t>Capatilazable equipment, non-expendable in nature, purchased for Athletic Program's use</t>
        </r>
      </text>
    </comment>
    <comment ref="A71" authorId="0" shapeId="0">
      <text>
        <r>
          <rPr>
            <sz val="9"/>
            <color indexed="81"/>
            <rFont val="Tahoma"/>
            <family val="2"/>
          </rPr>
          <t>Expenses dedicated to renovation of Athletic Facilities.</t>
        </r>
      </text>
    </comment>
  </commentList>
</comments>
</file>

<file path=xl/sharedStrings.xml><?xml version="1.0" encoding="utf-8"?>
<sst xmlns="http://schemas.openxmlformats.org/spreadsheetml/2006/main" count="214" uniqueCount="197">
  <si>
    <t>Mandatory Fee Detail &amp; Request Form</t>
  </si>
  <si>
    <t>Description of Fee Purpose:</t>
  </si>
  <si>
    <t>Description of Students Charged:</t>
  </si>
  <si>
    <t>REVENUE</t>
  </si>
  <si>
    <t>Student Fees</t>
  </si>
  <si>
    <t>Non-Mandatory Student Fees</t>
  </si>
  <si>
    <t>Total Revenue</t>
  </si>
  <si>
    <t>EXPENDITURES</t>
  </si>
  <si>
    <t>Personal Services</t>
  </si>
  <si>
    <t>Fringe Benefits</t>
  </si>
  <si>
    <t>Allocated Personal Services</t>
  </si>
  <si>
    <t>Travel</t>
  </si>
  <si>
    <t>Operating Supplies and Expenses</t>
  </si>
  <si>
    <t>Utilities</t>
  </si>
  <si>
    <t>Other Operating Expenses</t>
  </si>
  <si>
    <t>Equipment/Capital Outlay</t>
  </si>
  <si>
    <t>R&amp;R Reserve Contribution</t>
  </si>
  <si>
    <t>Motor Vehicle Purchase</t>
  </si>
  <si>
    <t>Total Expenditures</t>
  </si>
  <si>
    <t>Beginning Net Assets and Reserves (July 1)</t>
  </si>
  <si>
    <t>Surplus/(Deficit) from above schedule</t>
  </si>
  <si>
    <t>Transfer to or from other sources</t>
  </si>
  <si>
    <t>Final Net Assets and Reserves (June 30)</t>
  </si>
  <si>
    <t>Reserved for Renewal &amp; Replacement</t>
  </si>
  <si>
    <t>Capital Liability Reserve Fund</t>
  </si>
  <si>
    <t>Total Net Assets and Reserves</t>
  </si>
  <si>
    <t xml:space="preserve">Institution Name:  </t>
  </si>
  <si>
    <t xml:space="preserve">Preparer Name &amp; Email:  </t>
  </si>
  <si>
    <t xml:space="preserve">Name of Fee:  </t>
  </si>
  <si>
    <t xml:space="preserve">Type of Fee:  </t>
  </si>
  <si>
    <t xml:space="preserve">New or Existing?  </t>
  </si>
  <si>
    <t xml:space="preserve">PPV Projects Supported:  </t>
  </si>
  <si>
    <t>Description of Personal Services and Travel:</t>
  </si>
  <si>
    <t>Description of Student Engagement:</t>
  </si>
  <si>
    <t>Incremental Change Proposed:</t>
  </si>
  <si>
    <t>Percent Change Proposed:</t>
  </si>
  <si>
    <t>Description of Financial Trends:</t>
  </si>
  <si>
    <t>Fall Semester</t>
  </si>
  <si>
    <t>Spring Semester</t>
  </si>
  <si>
    <t>0-4 credit hours</t>
  </si>
  <si>
    <t>5-8 credit hours</t>
  </si>
  <si>
    <t>9-12 credit hours</t>
  </si>
  <si>
    <t>Full-time</t>
  </si>
  <si>
    <t>Summer Semester</t>
  </si>
  <si>
    <t>Projection of Fee Instances and Revenues</t>
  </si>
  <si>
    <t>Fall Semester Total</t>
  </si>
  <si>
    <t>Spring Semester Total</t>
  </si>
  <si>
    <t>Summer Semester Total</t>
  </si>
  <si>
    <t>Fiscal Year Total</t>
  </si>
  <si>
    <t>Justification for Increase and Planned Usage:</t>
  </si>
  <si>
    <t xml:space="preserve">Revenue Department(s):  </t>
  </si>
  <si>
    <t xml:space="preserve">Fund:  </t>
  </si>
  <si>
    <t xml:space="preserve">Revenue Account:  </t>
  </si>
  <si>
    <t>FY 2019 Fee Rate</t>
  </si>
  <si>
    <t>Projected FY20 Fee Instances</t>
  </si>
  <si>
    <t>FY 2018 Actuals</t>
  </si>
  <si>
    <t>Only fill out this section if an increase is being requested.  Refer to the Chancellor's letter from 9/20/18 when completing your document:
   1. New fee requests or increases to existing fees will not be recommended to the Board unless the institution 
       presents a detailed business case, including analysis of available reserves.
   2. New fees are strongly discouraged and should not be proposed unless there is overwhelming student support 
       and a clear benefit to student success.
   3. Fee increases needed to support PPV projects whose revenues are falling or expected to fall below levels to
       sustain those projects may be considered, however, before requesting an increase you should:
          a. review all project costs and processes to identify where efficiencies can be realized and expenses reduced;
          b. explore other sources of revenue, besides fee revenue, to compensate for any actual or anticipated
              revenue shortage;
          c. determine the availability of reserves to sustain project; and
          d. evaluate the project plan to determine whether revisions to the plan to meet the lower revenues levels or
              estimates are feasible.
   4. Consideration may be given to institutions to allow for the reallocation of fees, if the overall mandatory fee
       level remains neutral. Institutions must still demonstrate why an increased fee is critical, even if the increase
       is offset elsewhere.</t>
  </si>
  <si>
    <t>Fee Types:</t>
  </si>
  <si>
    <t>Access/ID Card</t>
  </si>
  <si>
    <t>Activity</t>
  </si>
  <si>
    <t>Athletic</t>
  </si>
  <si>
    <t>Facility</t>
  </si>
  <si>
    <t>Health</t>
  </si>
  <si>
    <t>International</t>
  </si>
  <si>
    <t>Other</t>
  </si>
  <si>
    <t>Parking</t>
  </si>
  <si>
    <t>Recreation</t>
  </si>
  <si>
    <t>Technology</t>
  </si>
  <si>
    <t>Transportation</t>
  </si>
  <si>
    <t>Wellness</t>
  </si>
  <si>
    <t>New or Existing Fee:</t>
  </si>
  <si>
    <t xml:space="preserve">New </t>
  </si>
  <si>
    <t>Existing</t>
  </si>
  <si>
    <t>Abraham Baldwin Agricultural College</t>
  </si>
  <si>
    <t>Albany State University</t>
  </si>
  <si>
    <t>Atlanta Metropolitan State College</t>
  </si>
  <si>
    <t>Augusta University</t>
  </si>
  <si>
    <t>Clayton State University</t>
  </si>
  <si>
    <t xml:space="preserve">College of Coastal Georgia </t>
  </si>
  <si>
    <t>Columbus State University</t>
  </si>
  <si>
    <t>Dalton State College</t>
  </si>
  <si>
    <t>East Georgia State College</t>
  </si>
  <si>
    <t>Fort Valley State University</t>
  </si>
  <si>
    <t>Georgia College &amp; State University</t>
  </si>
  <si>
    <t>Georgia Gwinnett College</t>
  </si>
  <si>
    <t>Georgia Highlands College</t>
  </si>
  <si>
    <t>Georgia Institute of Technology</t>
  </si>
  <si>
    <t>Georgia Southern University</t>
  </si>
  <si>
    <t>Georgia Southwestern State University</t>
  </si>
  <si>
    <t>Georgia State University</t>
  </si>
  <si>
    <t>Gordon State College</t>
  </si>
  <si>
    <t>Kennesaw State University</t>
  </si>
  <si>
    <t>Middle Georgia State University</t>
  </si>
  <si>
    <t>Savannah State University</t>
  </si>
  <si>
    <t>South Georgia State College</t>
  </si>
  <si>
    <t>University of Georgia</t>
  </si>
  <si>
    <t>University of North Georgia</t>
  </si>
  <si>
    <t>University of West Georgia</t>
  </si>
  <si>
    <t>Valdosta State University</t>
  </si>
  <si>
    <t>Institutions</t>
  </si>
  <si>
    <t>University System of Georgia</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</si>
  <si>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</si>
  <si>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</si>
  <si>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</si>
  <si>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Other Unrestricted Net Assets 
(including encumbrance reserve)</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</si>
  <si>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</si>
  <si>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Fiscal Year 2021</t>
  </si>
  <si>
    <t>FY 2020 Fee Amount:</t>
  </si>
  <si>
    <t>Proposed FY 2021 Fee Amount:</t>
  </si>
  <si>
    <t>FY19 Revenue</t>
  </si>
  <si>
    <t>FY19 Expenditures</t>
  </si>
  <si>
    <t>FY20 Unrestricted Fund Balance</t>
  </si>
  <si>
    <t>FY19 % of Revenue Expended:</t>
  </si>
  <si>
    <t>FY 2020 Fee Rate</t>
  </si>
  <si>
    <t>Proposed FY 2021 Fee Rate</t>
  </si>
  <si>
    <t>Projected FY21 Fee Instances</t>
  </si>
  <si>
    <r>
      <t xml:space="preserve">FY21 Revenues
</t>
    </r>
    <r>
      <rPr>
        <b/>
        <u/>
        <sz val="10"/>
        <rFont val="Calibri"/>
        <family val="2"/>
        <scheme val="minor"/>
      </rPr>
      <t>without</t>
    </r>
    <r>
      <rPr>
        <sz val="10"/>
        <rFont val="Calibri"/>
        <family val="2"/>
        <scheme val="minor"/>
      </rPr>
      <t xml:space="preserve"> increase</t>
    </r>
  </si>
  <si>
    <t xml:space="preserve">FY21 Incremental Fee Increase </t>
  </si>
  <si>
    <r>
      <t xml:space="preserve">FY21 Projection
</t>
    </r>
    <r>
      <rPr>
        <b/>
        <u/>
        <sz val="10"/>
        <rFont val="Calibri"/>
        <family val="2"/>
        <scheme val="minor"/>
      </rPr>
      <t>with</t>
    </r>
    <r>
      <rPr>
        <sz val="10"/>
        <rFont val="Calibri"/>
        <family val="2"/>
        <scheme val="minor"/>
      </rPr>
      <t xml:space="preserve"> increase</t>
    </r>
  </si>
  <si>
    <t>FY 2019 Actuals</t>
  </si>
  <si>
    <t>FY 2020 Projected</t>
  </si>
  <si>
    <r>
      <t xml:space="preserve">FY21 Projection
</t>
    </r>
    <r>
      <rPr>
        <b/>
        <u/>
        <sz val="10"/>
        <rFont val="Calibri"/>
        <family val="2"/>
        <scheme val="minor"/>
      </rPr>
      <t>without</t>
    </r>
    <r>
      <rPr>
        <sz val="10"/>
        <rFont val="Calibri"/>
        <family val="2"/>
        <scheme val="minor"/>
      </rPr>
      <t xml:space="preserve"> increase</t>
    </r>
  </si>
  <si>
    <t>Marvin Lewis</t>
  </si>
  <si>
    <t>Athletic Fee</t>
  </si>
  <si>
    <t>ATHL Administration</t>
  </si>
  <si>
    <r>
      <t xml:space="preserve">What are the primary activities supported by this fee?  How would this fee be described to students?  How does this fee support the primary mission of retaining and graduating students?  </t>
    </r>
    <r>
      <rPr>
        <b/>
        <i/>
        <sz val="10.5"/>
        <color theme="1"/>
        <rFont val="Calibri"/>
        <family val="2"/>
        <scheme val="minor"/>
      </rPr>
      <t>The athletic fee funds less than 7% of the total FY 2020 operating budget of $84 million.  This support allows the Institute to maintain championship level athletic programs, which is in-line with its “whole student experience” objectives.  The estimated direct student benefit from the athletic fee is attached (see Student Fee Benefits tab).</t>
    </r>
  </si>
  <si>
    <r>
      <t xml:space="preserve">What student population is assessed this fee?  (eg. undergraduate only, specific campuses, etc.)
What student groups are eligible for a waiver?  What is the process by which a student can request/receive a waiver?  
Is the fee assessed during summer semester?
Does the institution pro-rate fees based on credit hours?                                                                                                                                                                                                                                                 </t>
    </r>
    <r>
      <rPr>
        <b/>
        <i/>
        <sz val="10.5"/>
        <color theme="1"/>
        <rFont val="Calibri"/>
        <family val="2"/>
        <scheme val="minor"/>
      </rPr>
      <t>All students (graduate and undergraduate) taking 4 or more hours are required to pay the athletic fee.  The fee is currently $127 per fall and spring semester and reduced to $42 for the summer semester.  No waivers are provided for the athletic fee.</t>
    </r>
  </si>
  <si>
    <r>
      <t xml:space="preserve">How was the student body at large informed and/or engaged in the fee process (e.g. town hall meetings, online surveys, etc.)?  Were these actions taken before or after the student committee vote?
Include any documents provided to the student fee committee.                                                                                                                                                                                                                                                 </t>
    </r>
    <r>
      <rPr>
        <b/>
        <i/>
        <sz val="10.5"/>
        <color theme="1"/>
        <rFont val="Calibri"/>
        <family val="2"/>
        <scheme val="minor"/>
      </rPr>
      <t>The SGA Undergraduate and Graduate Presidents are members of the GTAA Board of Trustees and attend all quarterly board meetings.  Also, the SGA President and GIT Interim Executive Vice President for Administration &amp; Finance are on the Administration &amp; Finance Committee of the board and attend its quarterly meetings.  GTAA has also established a Student Engagement Huddle that includes student representation.  The goal of the huddle is to develop, implement, and review student engagement initiatives and provide feedback on the relationship between the Athletic Association and the general student body.  Potential student fee proposal and GTAA engagement opportunities will be discussed with this group as well.</t>
    </r>
  </si>
  <si>
    <r>
      <t xml:space="preserve">Provide context as to the trends seen in the financials tab.  Describe any one-time revenues or expenditures that may skew trends.  Provide an explanation if FY18 revenue was less than 80% expended.  What are planned uses for the available fund balance (if applicable)?
</t>
    </r>
    <r>
      <rPr>
        <b/>
        <i/>
        <sz val="10.5"/>
        <color theme="1"/>
        <rFont val="Calibri"/>
        <family val="2"/>
        <scheme val="minor"/>
      </rPr>
      <t>Note that the GTAA faced an extraordinary event in FY19 as it transitioned a football coaching staff which had a financial impact totaling $7 million.  This caused the GTAA to report a negative fund balance of $3.8 million which was funded by the GTAA fund balance and borrowed facility-quasi endowment funds.  Following the impact of FY19, the Administration &amp; Finance Committee of the GTAA Board of Trustees recommended the establishment of a $10-$15 million fund balance in future years to manage the highest operating budget risk - a football coaching staff transition.   Typical football coaching staff transitions costs $10-$15 million on average.</t>
    </r>
  </si>
  <si>
    <r>
      <t xml:space="preserve">Provide narrative descriptions to support the amounts found on the subsequent financials tab.  
What positions are supported by this fee?  How has the number of positions changed or what positions would the institution like to hire?
To what extent is this fee used to fund employee travel?                                                                                                                                                                                       </t>
    </r>
    <r>
      <rPr>
        <b/>
        <i/>
        <sz val="10.5"/>
        <color theme="1"/>
        <rFont val="Calibri"/>
        <family val="2"/>
        <scheme val="minor"/>
      </rPr>
      <t>No full-time employee salaries or employee travel expenses are funded by the student athletic fee.  The GTAA utilizes a portion of the fee to support graduate assistant, student assistant, and intern salaries within the GTAA ((see Student Fee Benefits tab).</t>
    </r>
  </si>
  <si>
    <t>Guarantees</t>
  </si>
  <si>
    <t>Athletics Mandatory Student Fee</t>
  </si>
  <si>
    <t>Less: Allowances and Waivers</t>
  </si>
  <si>
    <t>Other Mandatory Fee</t>
  </si>
  <si>
    <t xml:space="preserve">Sales &amp; Services                                                              </t>
  </si>
  <si>
    <t>Ticket Sales-Athletics Events</t>
  </si>
  <si>
    <t>Contributions</t>
  </si>
  <si>
    <t>In Kind Gifts</t>
  </si>
  <si>
    <t>3rd Party Provider Benefits</t>
  </si>
  <si>
    <t>Media Rights</t>
  </si>
  <si>
    <t>NCAA Distributions</t>
  </si>
  <si>
    <t>Conference Distributions</t>
  </si>
  <si>
    <t>Game Day Revenues</t>
  </si>
  <si>
    <t>Royalties, Licenses, Advertisements, and Sponsorships</t>
  </si>
  <si>
    <t>Sports Camps</t>
  </si>
  <si>
    <t>Bowl Revenues</t>
  </si>
  <si>
    <t>Athletic Endowments</t>
  </si>
  <si>
    <t>Other Operating Revenues</t>
  </si>
  <si>
    <t>Coaches Salaries &amp; Incentives</t>
  </si>
  <si>
    <t>Support Staff/Administrative Salaries &amp; Incentives</t>
  </si>
  <si>
    <t>Severance Pay</t>
  </si>
  <si>
    <t>Bonuses for Bowl Participation</t>
  </si>
  <si>
    <t>Student Salaries</t>
  </si>
  <si>
    <t>Recruitment Travel - Employee</t>
  </si>
  <si>
    <t>Other Employee Travel</t>
  </si>
  <si>
    <t>Team Travel</t>
  </si>
  <si>
    <t>Recruitment Travel - Non-Employee</t>
  </si>
  <si>
    <t>Other Non-Employee Travel</t>
  </si>
  <si>
    <t>Athletic Student Aid</t>
  </si>
  <si>
    <t>Equipment and Uniforms</t>
  </si>
  <si>
    <t>Guarantees Paid</t>
  </si>
  <si>
    <t>Game Expenses (non-travel)</t>
  </si>
  <si>
    <t>Fund Raising &amp; Marketing</t>
  </si>
  <si>
    <t>Sports Camp Expenses</t>
  </si>
  <si>
    <t>Spirit Groups/Auxiliary Corps</t>
  </si>
  <si>
    <t>Athletic Facilities Rentals</t>
  </si>
  <si>
    <t>Medical Expenses &amp; Insurance</t>
  </si>
  <si>
    <t>Student Athlete Meals</t>
  </si>
  <si>
    <t>Conference and Association Dues</t>
  </si>
  <si>
    <t>Bowl Expenses</t>
  </si>
  <si>
    <t>Direct Administrative/Overhead Expenses</t>
  </si>
  <si>
    <t>Allocated Expenses</t>
  </si>
  <si>
    <t>Indirect Institutional Support</t>
  </si>
  <si>
    <t>Athletic Facility Debt Service - Principal</t>
  </si>
  <si>
    <t>Athletic Facility Debt Service - Interest</t>
  </si>
  <si>
    <t>Equipment Purchase</t>
  </si>
  <si>
    <t>Building and Facilities Renovation &amp; Improvement</t>
  </si>
  <si>
    <t>GEORGIA TECH ATHLETIC ASSOCIATION (GTAA)</t>
  </si>
  <si>
    <t>ATHLETIC FEE REVENUE BENEFITS SUMMARY</t>
  </si>
  <si>
    <t>DESCRIPTION</t>
  </si>
  <si>
    <t>ESTIMATED BENEFIT COSTS</t>
  </si>
  <si>
    <t>Access to 8,700 student tickes in prime sections of Bobby Dodd Stadium for all home Football games</t>
  </si>
  <si>
    <t>Access to 900 student tickets in prime sections at McCamish Pavilion for all home Men's Basketball games</t>
  </si>
  <si>
    <t>Unlimited access to all home women's basketball, volleyball, baseball, and other Olympic sport competitions</t>
  </si>
  <si>
    <t>Minimal</t>
  </si>
  <si>
    <t xml:space="preserve">Use of practice courts at Ken Byers Tennis Complex </t>
  </si>
  <si>
    <t>Operating expenses for the Georgia Tech Marching Band (includes salaries, travel, equipment, uniforms, etc.)</t>
  </si>
  <si>
    <t>Operating expenses for the Georgia Tech Cheerleading Program (includes salaries, travel, equipment, uniforms, etc.)</t>
  </si>
  <si>
    <t>Average bowl game travel and other expenses for Cheerleading and Marching Band (3 yr historical avg.)</t>
  </si>
  <si>
    <t>Marketing and promotions directed toward student attendance at all home events (i.e. give-a-ways, prizes, etc.)</t>
  </si>
  <si>
    <t>Salary expenses for various student assistantships (managers, interns, tutors, graduate assistants, etc.)</t>
  </si>
  <si>
    <t>Football, Men's Basketball, and Baseball ticket discount (40%) for all students upon graduation</t>
  </si>
  <si>
    <t>Facility rental discounts provided to student organizations (i.e. Sting Hunger, Ramblin On, etc.)</t>
  </si>
  <si>
    <t>Estimated annual facility maintenance expenses for designated student sections in FB and MBB facilities.</t>
  </si>
  <si>
    <t>TOTAL ESTIMATED BENEFIT COSTS</t>
  </si>
  <si>
    <t>Sales Tax</t>
  </si>
  <si>
    <t>Phyiscal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</si>
</sst>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0.0%"/>
    <numFmt numFmtId="165" formatCode="&quot;$&quot;#,##0"/>
  </numFmts>
  <fonts count="29"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rgb="FFFF0000"/>
      <name val="Calibri"/>
      <family val="2"/>
      <scheme val="minor"/>
    </font>
    <font>
      <b/>
      <sz val="12"/>
      <color theme="1"/>
      <name val="Calibri"/>
      <family val="2"/>
      <scheme val="minor"/>
    </font>
    <font>
      <b/>
      <sz val="16"/>
      <color theme="1"/>
      <name val="Calibri"/>
      <family val="2"/>
      <scheme val="minor"/>
    </font>
    <font>
      <sz val="10.5"/>
      <color theme="1"/>
      <name val="Calibri"/>
      <family val="2"/>
      <scheme val="minor"/>
    </font>
    <font>
      <sz val="11"/>
      <name val="Calibri"/>
      <family val="2"/>
      <scheme val="minor"/>
    </font>
    <font>
      <b/>
      <sz val="12"/>
      <name val="Calibri"/>
      <family val="2"/>
      <scheme val="minor"/>
    </font>
    <font>
      <b/>
      <i/>
      <sz val="11"/>
      <name val="Calibri"/>
      <family val="2"/>
      <scheme val="minor"/>
    </font>
    <font>
      <sz val="12"/>
      <color theme="1"/>
      <name val="Calibri"/>
      <family val="2"/>
      <scheme val="minor"/>
    </font>
    <font>
      <sz val="9"/>
      <name val="Arial"/>
      <family val="2"/>
    </font>
    <font>
      <b/>
      <sz val="10.5"/>
      <color theme="1"/>
      <name val="Calibri"/>
      <family val="2"/>
      <scheme val="minor"/>
    </font>
    <font>
      <b/>
      <sz val="10.5"/>
      <color rgb="FFFF0000"/>
      <name val="Calibri"/>
      <family val="2"/>
      <scheme val="minor"/>
    </font>
    <font>
      <b/>
      <sz val="10.5"/>
      <name val="Calibri"/>
      <family val="2"/>
      <scheme val="minor"/>
    </font>
    <font>
      <b/>
      <i/>
      <sz val="10.5"/>
      <color theme="1"/>
      <name val="Calibri"/>
      <family val="2"/>
      <scheme val="minor"/>
    </font>
    <font>
      <i/>
      <sz val="11"/>
      <color theme="1"/>
      <name val="Calibri"/>
      <family val="2"/>
      <scheme val="minor"/>
    </font>
    <font>
      <sz val="9"/>
      <color indexed="81"/>
      <name val="Tahoma"/>
      <family val="2"/>
    </font>
    <font>
      <sz val="11"/>
      <color theme="1"/>
      <name val="Calibri"/>
      <family val="2"/>
      <scheme val="minor"/>
    </font>
    <font>
      <b/>
      <sz val="14"/>
      <color theme="1"/>
      <name val="Arial"/>
      <family val="2"/>
    </font>
    <font>
      <sz val="11"/>
      <color theme="1"/>
      <name val="Arial"/>
      <family val="2"/>
    </font>
    <font>
      <sz val="11"/>
      <color theme="0"/>
      <name val="Arial"/>
      <family val="2"/>
    </font>
    <font>
      <b/>
      <sz val="11"/>
      <color theme="0"/>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auto="1"/>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right/>
      <top style="thin">
        <color theme="0"/>
      </top>
      <bottom style="thin">
        <color indexed="64"/>
      </bottom>
      <diagonal/>
    </border>
    <border>
      <left style="thin">
        <color theme="0"/>
      </left>
      <right/>
      <top/>
      <bottom style="thin">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0"/>
      </left>
      <right style="thin">
        <color theme="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2" fillId="0" borderId="0"/>
    <xf numFmtId="44" fontId="23" fillId="0" borderId="0" applyFont="0" applyFill="0" applyBorder="0" applyAlignment="0" applyProtection="0"/>
  </cellStyleXfs>
  <cellXfs count="185">
    <xf numFmtId="0" fontId="0" fillId="0" borderId="0" xfId="0"/>
    <xf numFmtId="0" fontId="4" fillId="0" borderId="0" xfId="1" applyFont="1"/>
    <xf numFmtId="0" fontId="5" fillId="2" borderId="0" xfId="1" applyFont="1" applyFill="1"/>
    <xf numFmtId="0" fontId="4" fillId="2" borderId="0" xfId="1" applyFont="1" applyFill="1"/>
    <xf numFmtId="0" fontId="4" fillId="3" borderId="1" xfId="1" applyFont="1" applyFill="1" applyBorder="1"/>
    <xf numFmtId="0" fontId="4" fillId="3" borderId="1" xfId="1" applyFont="1" applyFill="1" applyBorder="1" applyAlignment="1">
      <alignment horizontal="center" wrapText="1"/>
    </xf>
    <xf numFmtId="0" fontId="5" fillId="0" borderId="1" xfId="1" applyFont="1" applyBorder="1"/>
    <xf numFmtId="0" fontId="4" fillId="0" borderId="3" xfId="1" applyFont="1" applyFill="1" applyBorder="1"/>
    <xf numFmtId="0" fontId="4" fillId="0" borderId="1" xfId="1" applyFont="1" applyFill="1" applyBorder="1"/>
    <xf numFmtId="0" fontId="4" fillId="0" borderId="1" xfId="1" applyFont="1" applyBorder="1"/>
    <xf numFmtId="0" fontId="5" fillId="4" borderId="1" xfId="1" applyFont="1" applyFill="1" applyBorder="1" applyAlignment="1"/>
    <xf numFmtId="0" fontId="5" fillId="4" borderId="1" xfId="1" applyFont="1" applyFill="1" applyBorder="1"/>
    <xf numFmtId="0" fontId="4" fillId="0" borderId="3" xfId="1" applyFont="1" applyBorder="1"/>
    <xf numFmtId="0" fontId="4" fillId="3" borderId="4" xfId="1" applyFont="1" applyFill="1" applyBorder="1"/>
    <xf numFmtId="0" fontId="4" fillId="4" borderId="6" xfId="1" applyFont="1" applyFill="1" applyBorder="1"/>
    <xf numFmtId="0" fontId="4" fillId="3" borderId="7" xfId="1" applyFont="1" applyFill="1" applyBorder="1"/>
    <xf numFmtId="0" fontId="5" fillId="3" borderId="9" xfId="1" applyFont="1" applyFill="1" applyBorder="1"/>
    <xf numFmtId="0" fontId="4" fillId="3" borderId="6" xfId="1" applyFont="1" applyFill="1" applyBorder="1"/>
    <xf numFmtId="38" fontId="5" fillId="4" borderId="1" xfId="1" applyNumberFormat="1" applyFont="1" applyFill="1" applyBorder="1"/>
    <xf numFmtId="0" fontId="5" fillId="2" borderId="0" xfId="1" applyNumberFormat="1" applyFont="1" applyFill="1" applyAlignment="1">
      <alignment horizontal="left"/>
    </xf>
    <xf numFmtId="0" fontId="8" fillId="2" borderId="0" xfId="1" applyNumberFormat="1" applyFont="1" applyFill="1" applyAlignment="1">
      <alignment horizontal="left"/>
    </xf>
    <xf numFmtId="0" fontId="0" fillId="5" borderId="12" xfId="0" applyFill="1" applyBorder="1" applyAlignment="1">
      <alignment horizontal="left"/>
    </xf>
    <xf numFmtId="0" fontId="0" fillId="0" borderId="0" xfId="0" applyBorder="1"/>
    <xf numFmtId="0" fontId="1" fillId="0" borderId="13" xfId="0" applyFont="1" applyBorder="1" applyAlignment="1">
      <alignment horizontal="right"/>
    </xf>
    <xf numFmtId="0" fontId="0" fillId="0" borderId="13" xfId="0" applyBorder="1" applyAlignment="1">
      <alignment horizontal="right"/>
    </xf>
    <xf numFmtId="0" fontId="0" fillId="0" borderId="13" xfId="0" applyBorder="1"/>
    <xf numFmtId="0" fontId="0" fillId="0" borderId="14" xfId="0" applyBorder="1"/>
    <xf numFmtId="0" fontId="1" fillId="0" borderId="16" xfId="0" applyFont="1" applyBorder="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13" xfId="0" applyFill="1" applyBorder="1"/>
    <xf numFmtId="0" fontId="0" fillId="0" borderId="18" xfId="0" applyBorder="1"/>
    <xf numFmtId="0" fontId="1" fillId="0" borderId="13" xfId="0" applyFont="1" applyFill="1" applyBorder="1" applyAlignment="1">
      <alignment horizontal="right"/>
    </xf>
    <xf numFmtId="0" fontId="0" fillId="0" borderId="0" xfId="0" applyFill="1"/>
    <xf numFmtId="0" fontId="1" fillId="0" borderId="18" xfId="0" applyFont="1" applyBorder="1" applyAlignment="1">
      <alignment horizontal="right"/>
    </xf>
    <xf numFmtId="0" fontId="1" fillId="0" borderId="18" xfId="0" applyFont="1" applyBorder="1" applyAlignment="1">
      <alignment horizontal="right" wrapText="1"/>
    </xf>
    <xf numFmtId="0" fontId="0" fillId="0" borderId="18" xfId="0" applyFill="1" applyBorder="1" applyAlignment="1">
      <alignment horizontal="left"/>
    </xf>
    <xf numFmtId="0" fontId="0" fillId="0" borderId="18" xfId="0" applyFill="1" applyBorder="1"/>
    <xf numFmtId="0" fontId="9" fillId="0" borderId="18" xfId="0" applyFont="1" applyBorder="1" applyAlignment="1">
      <alignment horizontal="center"/>
    </xf>
    <xf numFmtId="0" fontId="0" fillId="0" borderId="21" xfId="0" applyFill="1" applyBorder="1"/>
    <xf numFmtId="0" fontId="0" fillId="0" borderId="0" xfId="0" applyFill="1" applyBorder="1"/>
    <xf numFmtId="0" fontId="1" fillId="0" borderId="14" xfId="0" applyFont="1" applyBorder="1" applyAlignment="1">
      <alignment horizontal="left"/>
    </xf>
    <xf numFmtId="0" fontId="0" fillId="0" borderId="18" xfId="0" applyFill="1" applyBorder="1" applyAlignment="1">
      <alignment horizontal="center"/>
    </xf>
    <xf numFmtId="165" fontId="0" fillId="5" borderId="20" xfId="0" applyNumberFormat="1" applyFont="1" applyFill="1" applyBorder="1" applyAlignment="1">
      <alignment horizontal="center"/>
    </xf>
    <xf numFmtId="165" fontId="0" fillId="0" borderId="20" xfId="0" applyNumberFormat="1" applyFont="1" applyBorder="1" applyAlignment="1">
      <alignment horizontal="center"/>
    </xf>
    <xf numFmtId="0" fontId="0" fillId="0" borderId="0" xfId="0" applyFont="1"/>
    <xf numFmtId="164" fontId="0" fillId="0" borderId="20" xfId="0" applyNumberFormat="1" applyFont="1" applyBorder="1" applyAlignment="1">
      <alignment horizontal="center"/>
    </xf>
    <xf numFmtId="165" fontId="0" fillId="0" borderId="20" xfId="0" applyNumberFormat="1" applyFont="1" applyFill="1" applyBorder="1" applyAlignment="1">
      <alignment horizontal="center"/>
    </xf>
    <xf numFmtId="0" fontId="0" fillId="0" borderId="13" xfId="0" applyFont="1" applyBorder="1"/>
    <xf numFmtId="0" fontId="0" fillId="0" borderId="0" xfId="0" applyFont="1" applyBorder="1"/>
    <xf numFmtId="0" fontId="4" fillId="0" borderId="0" xfId="1" applyFont="1" applyFill="1" applyBorder="1"/>
    <xf numFmtId="0" fontId="4" fillId="0" borderId="0" xfId="1" applyFont="1" applyBorder="1"/>
    <xf numFmtId="38" fontId="4" fillId="0" borderId="0" xfId="1" applyNumberFormat="1" applyFont="1" applyFill="1" applyBorder="1"/>
    <xf numFmtId="0" fontId="13" fillId="0" borderId="0" xfId="1" applyFont="1" applyFill="1" applyBorder="1" applyAlignment="1">
      <alignment wrapText="1"/>
    </xf>
    <xf numFmtId="0" fontId="4" fillId="0" borderId="0" xfId="1" applyFont="1" applyFill="1" applyBorder="1" applyAlignment="1">
      <alignment horizontal="center" wrapText="1"/>
    </xf>
    <xf numFmtId="38" fontId="4" fillId="0" borderId="28" xfId="1" applyNumberFormat="1" applyFont="1" applyFill="1" applyBorder="1"/>
    <xf numFmtId="38" fontId="4" fillId="0" borderId="29" xfId="1" applyNumberFormat="1" applyFont="1" applyFill="1" applyBorder="1"/>
    <xf numFmtId="0" fontId="4" fillId="0" borderId="28" xfId="1" applyFont="1" applyFill="1" applyBorder="1" applyAlignment="1">
      <alignment horizontal="left"/>
    </xf>
    <xf numFmtId="0" fontId="4" fillId="0" borderId="0" xfId="1" applyFont="1" applyFill="1" applyBorder="1" applyAlignment="1">
      <alignment horizontal="left"/>
    </xf>
    <xf numFmtId="165" fontId="12" fillId="0" borderId="29" xfId="1" applyNumberFormat="1" applyFont="1" applyFill="1" applyBorder="1"/>
    <xf numFmtId="38" fontId="12" fillId="0" borderId="29" xfId="1" applyNumberFormat="1" applyFont="1" applyFill="1" applyBorder="1"/>
    <xf numFmtId="0" fontId="12" fillId="0" borderId="29" xfId="1" applyFont="1" applyFill="1" applyBorder="1"/>
    <xf numFmtId="0" fontId="13" fillId="3" borderId="30" xfId="1" applyFont="1" applyFill="1" applyBorder="1" applyAlignment="1">
      <alignment wrapText="1"/>
    </xf>
    <xf numFmtId="0" fontId="4" fillId="3" borderId="31" xfId="1" applyFont="1" applyFill="1" applyBorder="1" applyAlignment="1">
      <alignment horizontal="center" wrapText="1"/>
    </xf>
    <xf numFmtId="0" fontId="4" fillId="3" borderId="32" xfId="1" applyFont="1" applyFill="1" applyBorder="1" applyAlignment="1">
      <alignment horizontal="center" wrapText="1"/>
    </xf>
    <xf numFmtId="0" fontId="14" fillId="0" borderId="29" xfId="1" applyFont="1" applyFill="1" applyBorder="1" applyAlignment="1">
      <alignment horizontal="left"/>
    </xf>
    <xf numFmtId="0" fontId="14" fillId="0" borderId="0" xfId="1" applyFont="1" applyFill="1" applyBorder="1" applyAlignment="1">
      <alignment horizontal="left"/>
    </xf>
    <xf numFmtId="0" fontId="3" fillId="0" borderId="29" xfId="1" applyFont="1" applyFill="1" applyBorder="1" applyAlignment="1">
      <alignment horizontal="left"/>
    </xf>
    <xf numFmtId="3" fontId="4" fillId="0" borderId="1" xfId="1" applyNumberFormat="1" applyFont="1" applyFill="1" applyBorder="1"/>
    <xf numFmtId="3" fontId="4" fillId="0" borderId="1" xfId="1" applyNumberFormat="1" applyFont="1" applyBorder="1"/>
    <xf numFmtId="3" fontId="5" fillId="0" borderId="3" xfId="1" applyNumberFormat="1" applyFont="1" applyFill="1" applyBorder="1" applyAlignment="1">
      <alignment horizontal="center" wrapText="1"/>
    </xf>
    <xf numFmtId="3" fontId="4" fillId="0" borderId="3" xfId="1" applyNumberFormat="1" applyFont="1" applyFill="1" applyBorder="1" applyAlignment="1">
      <alignment horizontal="center" wrapText="1"/>
    </xf>
    <xf numFmtId="3" fontId="4" fillId="0" borderId="3" xfId="1" applyNumberFormat="1" applyFont="1" applyFill="1" applyBorder="1"/>
    <xf numFmtId="3" fontId="4" fillId="0" borderId="3" xfId="1" applyNumberFormat="1" applyFont="1" applyBorder="1"/>
    <xf numFmtId="3" fontId="4" fillId="0" borderId="0" xfId="1" applyNumberFormat="1" applyFont="1"/>
    <xf numFmtId="165" fontId="5" fillId="4" borderId="1" xfId="1" applyNumberFormat="1" applyFont="1" applyFill="1" applyBorder="1"/>
    <xf numFmtId="0" fontId="0" fillId="0" borderId="0" xfId="0" applyBorder="1"/>
    <xf numFmtId="0" fontId="1" fillId="0" borderId="18" xfId="0" applyFont="1" applyFill="1" applyBorder="1" applyAlignment="1">
      <alignment horizontal="right"/>
    </xf>
    <xf numFmtId="0" fontId="0" fillId="0" borderId="0" xfId="0" applyFill="1" applyBorder="1" applyAlignment="1">
      <alignment horizontal="left"/>
    </xf>
    <xf numFmtId="0" fontId="0" fillId="0" borderId="23" xfId="0" applyFill="1" applyBorder="1" applyAlignment="1">
      <alignment horizontal="left"/>
    </xf>
    <xf numFmtId="165" fontId="4" fillId="0" borderId="28" xfId="1" applyNumberFormat="1" applyFont="1" applyFill="1" applyBorder="1" applyAlignment="1">
      <alignment horizontal="center"/>
    </xf>
    <xf numFmtId="165" fontId="4" fillId="0" borderId="0" xfId="1" applyNumberFormat="1" applyFont="1" applyFill="1" applyBorder="1" applyAlignment="1">
      <alignment horizontal="center"/>
    </xf>
    <xf numFmtId="165" fontId="4" fillId="0" borderId="29" xfId="1" applyNumberFormat="1" applyFont="1" applyFill="1" applyBorder="1" applyAlignment="1">
      <alignment horizontal="center"/>
    </xf>
    <xf numFmtId="6" fontId="5" fillId="4" borderId="1" xfId="1" applyNumberFormat="1" applyFont="1" applyFill="1" applyBorder="1" applyAlignment="1">
      <alignment horizontal="center"/>
    </xf>
    <xf numFmtId="0" fontId="0" fillId="0" borderId="0" xfId="0" applyBorder="1"/>
    <xf numFmtId="0" fontId="0" fillId="0" borderId="18" xfId="0" applyFill="1" applyBorder="1"/>
    <xf numFmtId="0" fontId="0" fillId="0" borderId="18" xfId="0" applyBorder="1" applyAlignment="1">
      <alignment horizontal="right"/>
    </xf>
    <xf numFmtId="0" fontId="1" fillId="0" borderId="13" xfId="0" applyFont="1" applyFill="1" applyBorder="1" applyAlignment="1">
      <alignment horizontal="right"/>
    </xf>
    <xf numFmtId="0" fontId="5" fillId="2" borderId="0" xfId="1" applyNumberFormat="1" applyFont="1" applyFill="1" applyAlignment="1">
      <alignment horizontal="left"/>
    </xf>
    <xf numFmtId="0" fontId="9" fillId="0" borderId="0" xfId="0" applyFont="1" applyAlignment="1">
      <alignment horizontal="left"/>
    </xf>
    <xf numFmtId="0" fontId="15" fillId="0" borderId="0" xfId="0" applyFont="1" applyAlignment="1">
      <alignment horizontal="left"/>
    </xf>
    <xf numFmtId="0" fontId="15" fillId="0" borderId="0" xfId="0" applyFont="1" applyAlignment="1">
      <alignment horizontal="left" wrapText="1"/>
    </xf>
    <xf numFmtId="0" fontId="15" fillId="0" borderId="0" xfId="0" applyFont="1"/>
    <xf numFmtId="0" fontId="9" fillId="0" borderId="0" xfId="0" applyFont="1"/>
    <xf numFmtId="0" fontId="16" fillId="0" borderId="0" xfId="0" applyFont="1"/>
    <xf numFmtId="165" fontId="5" fillId="3" borderId="10" xfId="1" applyNumberFormat="1" applyFont="1" applyFill="1" applyBorder="1"/>
    <xf numFmtId="165" fontId="0" fillId="0" borderId="14" xfId="0" applyNumberFormat="1" applyFont="1" applyFill="1" applyBorder="1" applyAlignment="1">
      <alignment horizontal="center"/>
    </xf>
    <xf numFmtId="0" fontId="0" fillId="0" borderId="33" xfId="0" applyBorder="1" applyAlignment="1">
      <alignment horizontal="right"/>
    </xf>
    <xf numFmtId="0" fontId="5" fillId="3" borderId="28" xfId="1" applyFont="1" applyFill="1" applyBorder="1" applyAlignment="1">
      <alignment horizontal="left"/>
    </xf>
    <xf numFmtId="165" fontId="5" fillId="3" borderId="28" xfId="1" applyNumberFormat="1" applyFont="1" applyFill="1" applyBorder="1" applyAlignment="1">
      <alignment horizontal="center"/>
    </xf>
    <xf numFmtId="38" fontId="5" fillId="3" borderId="28" xfId="1" applyNumberFormat="1" applyFont="1" applyFill="1" applyBorder="1"/>
    <xf numFmtId="3" fontId="4" fillId="0" borderId="28" xfId="1" applyNumberFormat="1" applyFont="1" applyFill="1" applyBorder="1"/>
    <xf numFmtId="3" fontId="4" fillId="0" borderId="0" xfId="1" applyNumberFormat="1" applyFont="1" applyFill="1" applyBorder="1"/>
    <xf numFmtId="3" fontId="4" fillId="0" borderId="29" xfId="1" applyNumberFormat="1" applyFont="1" applyFill="1" applyBorder="1"/>
    <xf numFmtId="165" fontId="5" fillId="3" borderId="28" xfId="1" applyNumberFormat="1" applyFont="1" applyFill="1" applyBorder="1"/>
    <xf numFmtId="0" fontId="4" fillId="3" borderId="7" xfId="1" applyFont="1" applyFill="1" applyBorder="1" applyAlignment="1">
      <alignment wrapText="1"/>
    </xf>
    <xf numFmtId="0" fontId="5" fillId="0" borderId="0" xfId="1" applyFont="1"/>
    <xf numFmtId="3" fontId="4" fillId="3" borderId="5" xfId="1" applyNumberFormat="1" applyFont="1" applyFill="1" applyBorder="1"/>
    <xf numFmtId="3" fontId="4" fillId="3" borderId="8" xfId="1" applyNumberFormat="1" applyFont="1" applyFill="1" applyBorder="1"/>
    <xf numFmtId="3" fontId="4" fillId="3" borderId="1" xfId="1" applyNumberFormat="1" applyFont="1" applyFill="1" applyBorder="1"/>
    <xf numFmtId="6" fontId="1" fillId="0" borderId="20" xfId="0" applyNumberFormat="1" applyFont="1" applyFill="1" applyBorder="1" applyAlignment="1">
      <alignment horizontal="center"/>
    </xf>
    <xf numFmtId="6" fontId="5" fillId="3" borderId="10" xfId="1" applyNumberFormat="1" applyFont="1" applyFill="1" applyBorder="1"/>
    <xf numFmtId="0" fontId="5" fillId="2" borderId="0" xfId="1" applyNumberFormat="1" applyFont="1" applyFill="1" applyAlignment="1">
      <alignment horizontal="left"/>
    </xf>
    <xf numFmtId="0" fontId="0" fillId="0" borderId="1" xfId="0" applyFill="1" applyBorder="1" applyAlignment="1">
      <alignment horizontal="left" indent="2"/>
    </xf>
    <xf numFmtId="0" fontId="21" fillId="0" borderId="1" xfId="0" applyFont="1" applyFill="1" applyBorder="1" applyAlignment="1">
      <alignment horizontal="left" indent="5"/>
    </xf>
    <xf numFmtId="3" fontId="4" fillId="0" borderId="1" xfId="1" applyNumberFormat="1" applyFont="1" applyFill="1" applyBorder="1" applyAlignment="1">
      <alignment wrapText="1"/>
    </xf>
    <xf numFmtId="0" fontId="4" fillId="0" borderId="0" xfId="1" applyFont="1" applyAlignment="1">
      <alignment wrapText="1"/>
    </xf>
    <xf numFmtId="0" fontId="25" fillId="0" borderId="0" xfId="0" applyFont="1" applyAlignment="1">
      <alignment vertical="center"/>
    </xf>
    <xf numFmtId="0" fontId="24" fillId="0" borderId="0" xfId="0" applyFont="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vertical="center" wrapText="1"/>
    </xf>
    <xf numFmtId="5" fontId="25" fillId="0" borderId="39"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vertical="center" wrapText="1"/>
    </xf>
    <xf numFmtId="5" fontId="25" fillId="0" borderId="40" xfId="2" applyNumberFormat="1" applyFont="1" applyBorder="1" applyAlignment="1">
      <alignment horizontal="center" vertical="center"/>
    </xf>
    <xf numFmtId="5" fontId="25" fillId="0" borderId="40" xfId="0" applyNumberFormat="1" applyFont="1" applyBorder="1" applyAlignment="1">
      <alignment horizontal="center" vertical="center"/>
    </xf>
    <xf numFmtId="5" fontId="25" fillId="0" borderId="40" xfId="0" applyNumberFormat="1" applyFont="1" applyFill="1" applyBorder="1" applyAlignment="1">
      <alignment horizontal="center" vertical="center"/>
    </xf>
    <xf numFmtId="0" fontId="25" fillId="0" borderId="34" xfId="0" applyFont="1" applyBorder="1" applyAlignment="1">
      <alignment horizontal="center" vertical="center"/>
    </xf>
    <xf numFmtId="0" fontId="28" fillId="0" borderId="35" xfId="0" applyFont="1" applyBorder="1" applyAlignment="1">
      <alignment vertical="center"/>
    </xf>
    <xf numFmtId="5" fontId="28" fillId="0" borderId="36" xfId="0" applyNumberFormat="1" applyFont="1" applyBorder="1" applyAlignment="1">
      <alignment horizontal="center" vertical="center"/>
    </xf>
    <xf numFmtId="0" fontId="25" fillId="0" borderId="0" xfId="0" applyFont="1" applyAlignment="1">
      <alignment horizontal="center" vertical="center"/>
    </xf>
    <xf numFmtId="5" fontId="25" fillId="0" borderId="0" xfId="0" applyNumberFormat="1" applyFont="1" applyAlignment="1">
      <alignment vertical="center"/>
    </xf>
    <xf numFmtId="0" fontId="26" fillId="7" borderId="34" xfId="0" applyFont="1" applyFill="1" applyBorder="1" applyAlignment="1">
      <alignment horizontal="center" vertical="center"/>
    </xf>
    <xf numFmtId="0" fontId="27" fillId="7" borderId="35" xfId="0" applyFont="1" applyFill="1" applyBorder="1" applyAlignment="1">
      <alignment horizontal="center" vertical="center" wrapText="1"/>
    </xf>
    <xf numFmtId="5" fontId="27" fillId="7" borderId="36" xfId="0" applyNumberFormat="1" applyFont="1" applyFill="1" applyBorder="1" applyAlignment="1">
      <alignment horizontal="center" vertical="center" wrapText="1"/>
    </xf>
    <xf numFmtId="6" fontId="4" fillId="3" borderId="5" xfId="1" applyNumberFormat="1" applyFont="1" applyFill="1" applyBorder="1"/>
    <xf numFmtId="6" fontId="4" fillId="4" borderId="1" xfId="1" applyNumberFormat="1" applyFont="1" applyFill="1" applyBorder="1"/>
    <xf numFmtId="6" fontId="4" fillId="3" borderId="8" xfId="1" applyNumberFormat="1" applyFont="1" applyFill="1" applyBorder="1"/>
    <xf numFmtId="165" fontId="4" fillId="0" borderId="0" xfId="1" applyNumberFormat="1" applyFont="1"/>
    <xf numFmtId="0" fontId="0" fillId="5" borderId="15" xfId="0" applyFill="1" applyBorder="1" applyAlignment="1">
      <alignment horizontal="left"/>
    </xf>
    <xf numFmtId="0" fontId="0" fillId="5" borderId="24" xfId="0" applyFill="1" applyBorder="1" applyAlignment="1">
      <alignment horizontal="left"/>
    </xf>
    <xf numFmtId="0" fontId="10" fillId="0" borderId="19" xfId="0" applyFont="1" applyBorder="1" applyAlignment="1">
      <alignment horizontal="center"/>
    </xf>
    <xf numFmtId="0" fontId="10" fillId="0" borderId="23" xfId="0" applyFont="1" applyBorder="1" applyAlignment="1">
      <alignment horizontal="center"/>
    </xf>
    <xf numFmtId="0" fontId="17" fillId="0" borderId="21" xfId="0" applyFont="1" applyBorder="1" applyAlignment="1">
      <alignment horizontal="left" wrapText="1"/>
    </xf>
    <xf numFmtId="0" fontId="17" fillId="0" borderId="0" xfId="0" applyFont="1" applyBorder="1" applyAlignment="1">
      <alignment horizontal="left" wrapText="1"/>
    </xf>
    <xf numFmtId="0" fontId="0" fillId="5" borderId="25" xfId="0" applyFill="1" applyBorder="1" applyAlignment="1">
      <alignment horizontal="left"/>
    </xf>
    <xf numFmtId="0" fontId="0" fillId="5" borderId="12" xfId="0" applyFill="1" applyBorder="1" applyAlignment="1">
      <alignment horizontal="left"/>
    </xf>
    <xf numFmtId="0" fontId="10" fillId="0" borderId="26" xfId="0" applyFont="1" applyBorder="1" applyAlignment="1">
      <alignment horizontal="center"/>
    </xf>
    <xf numFmtId="0" fontId="10" fillId="0" borderId="27" xfId="0" applyFont="1" applyBorder="1" applyAlignment="1">
      <alignment horizontal="center"/>
    </xf>
    <xf numFmtId="0" fontId="0" fillId="0" borderId="19" xfId="0" applyFill="1" applyBorder="1" applyAlignment="1">
      <alignment horizontal="left"/>
    </xf>
    <xf numFmtId="0" fontId="0" fillId="0" borderId="17" xfId="0" applyFill="1" applyBorder="1" applyAlignment="1">
      <alignment horizontal="left"/>
    </xf>
    <xf numFmtId="0" fontId="0" fillId="0" borderId="22" xfId="0" applyBorder="1" applyAlignment="1">
      <alignment horizontal="left"/>
    </xf>
    <xf numFmtId="0" fontId="11" fillId="4" borderId="2" xfId="0" applyFont="1" applyFill="1" applyBorder="1" applyAlignment="1">
      <alignment vertical="top" wrapText="1"/>
    </xf>
    <xf numFmtId="0" fontId="11" fillId="4" borderId="3" xfId="0" applyFont="1" applyFill="1" applyBorder="1" applyAlignment="1">
      <alignment vertical="top"/>
    </xf>
    <xf numFmtId="0" fontId="11" fillId="4" borderId="11" xfId="0" applyFont="1" applyFill="1" applyBorder="1" applyAlignment="1">
      <alignment vertical="top"/>
    </xf>
    <xf numFmtId="0" fontId="0" fillId="0" borderId="19" xfId="0" applyBorder="1"/>
    <xf numFmtId="0" fontId="0" fillId="0" borderId="23" xfId="0" applyBorder="1"/>
    <xf numFmtId="0" fontId="0" fillId="0" borderId="21" xfId="0" applyBorder="1"/>
    <xf numFmtId="0" fontId="0" fillId="0" borderId="0" xfId="0" applyBorder="1"/>
    <xf numFmtId="0" fontId="0" fillId="0" borderId="19" xfId="0" applyBorder="1" applyAlignment="1">
      <alignment horizontal="right"/>
    </xf>
    <xf numFmtId="0" fontId="0" fillId="0" borderId="23" xfId="0" applyBorder="1" applyAlignment="1">
      <alignment horizontal="right"/>
    </xf>
    <xf numFmtId="0" fontId="0" fillId="0" borderId="13" xfId="0" applyFill="1" applyBorder="1"/>
    <xf numFmtId="0" fontId="0" fillId="0" borderId="18" xfId="0" applyFill="1" applyBorder="1"/>
    <xf numFmtId="0" fontId="1" fillId="0" borderId="0" xfId="0" applyFont="1" applyBorder="1" applyAlignment="1">
      <alignment horizontal="left"/>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11" xfId="0" applyFont="1" applyFill="1" applyBorder="1" applyAlignment="1">
      <alignment horizontal="left" vertical="top" wrapText="1"/>
    </xf>
    <xf numFmtId="0" fontId="0" fillId="0" borderId="18" xfId="0" applyBorder="1" applyAlignment="1">
      <alignment horizontal="right"/>
    </xf>
    <xf numFmtId="0" fontId="1" fillId="0" borderId="13" xfId="0" applyFont="1" applyFill="1" applyBorder="1" applyAlignment="1">
      <alignment horizontal="right"/>
    </xf>
    <xf numFmtId="0" fontId="1" fillId="0" borderId="18" xfId="0" applyFont="1" applyFill="1" applyBorder="1" applyAlignment="1">
      <alignment horizontal="right"/>
    </xf>
    <xf numFmtId="0" fontId="3" fillId="2" borderId="0" xfId="1" applyFont="1" applyFill="1" applyAlignment="1">
      <alignment horizontal="left"/>
    </xf>
    <xf numFmtId="0" fontId="5" fillId="2" borderId="0" xfId="1" applyFont="1" applyFill="1" applyAlignment="1">
      <alignment horizontal="left"/>
    </xf>
    <xf numFmtId="0" fontId="5" fillId="2" borderId="0" xfId="1" applyNumberFormat="1" applyFont="1" applyFill="1" applyAlignment="1">
      <alignment horizontal="left"/>
    </xf>
    <xf numFmtId="0" fontId="19" fillId="2" borderId="0" xfId="1" applyNumberFormat="1" applyFont="1" applyFill="1" applyAlignment="1">
      <alignment horizontal="left" wrapText="1"/>
    </xf>
    <xf numFmtId="0" fontId="6" fillId="6" borderId="2" xfId="1" applyFont="1" applyFill="1" applyBorder="1"/>
    <xf numFmtId="0" fontId="6" fillId="6" borderId="3" xfId="1" applyFont="1" applyFill="1" applyBorder="1"/>
    <xf numFmtId="0" fontId="6" fillId="6" borderId="11" xfId="1" applyFont="1" applyFill="1" applyBorder="1"/>
    <xf numFmtId="0" fontId="5" fillId="2" borderId="0" xfId="1" applyNumberFormat="1" applyFont="1" applyFill="1" applyAlignment="1">
      <alignment horizontal="left" wrapText="1"/>
    </xf>
    <xf numFmtId="0" fontId="6" fillId="0" borderId="2" xfId="1" applyFont="1" applyFill="1" applyBorder="1" applyAlignment="1">
      <alignment horizontal="left"/>
    </xf>
    <xf numFmtId="0" fontId="6" fillId="0" borderId="3" xfId="1" applyFont="1" applyFill="1" applyBorder="1" applyAlignment="1">
      <alignment horizontal="left"/>
    </xf>
    <xf numFmtId="0" fontId="6" fillId="0" borderId="11" xfId="1" applyFont="1" applyFill="1" applyBorder="1" applyAlignment="1">
      <alignment horizontal="left"/>
    </xf>
    <xf numFmtId="0" fontId="6" fillId="6" borderId="2" xfId="1" applyFont="1" applyFill="1" applyBorder="1" applyAlignment="1">
      <alignment horizontal="left"/>
    </xf>
    <xf numFmtId="0" fontId="6" fillId="6" borderId="3" xfId="1" applyFont="1" applyFill="1" applyBorder="1" applyAlignment="1">
      <alignment horizontal="left"/>
    </xf>
    <xf numFmtId="0" fontId="6" fillId="6" borderId="11" xfId="1" applyFont="1" applyFill="1" applyBorder="1" applyAlignment="1">
      <alignment horizontal="left"/>
    </xf>
    <xf numFmtId="0" fontId="24" fillId="0" borderId="0" xfId="0" applyFont="1" applyAlignment="1">
      <alignment horizontal="center" vertical="center"/>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2NIVU9I1\FY%202021%20Mandatory%20Fee%20Request%20Workbook%20-%20Athleti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tudent%20Fee%20Proposals\2020\Student%20Fee%20Allocation%20Summary%2011-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Projections"/>
      <sheetName val="Financial Data"/>
      <sheetName val="Validation"/>
    </sheetNames>
    <sheetDataSet>
      <sheetData sheetId="0">
        <row r="2">
          <cell r="A2" t="str">
            <v>Mandatory Fee Detail &amp; Request Form</v>
          </cell>
        </row>
        <row r="3">
          <cell r="A3" t="str">
            <v>Fiscal Year 2021</v>
          </cell>
        </row>
        <row r="7">
          <cell r="B7"/>
        </row>
        <row r="11">
          <cell r="B11" t="str">
            <v>Athletics</v>
          </cell>
        </row>
      </sheetData>
      <sheetData sheetId="1">
        <row r="31">
          <cell r="H31">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s of Fees"/>
      <sheetName val="Calculations"/>
      <sheetName val="Facility Rental"/>
      <sheetName val="Sheet3"/>
    </sheetNames>
    <sheetDataSet>
      <sheetData sheetId="0"/>
      <sheetData sheetId="1">
        <row r="13">
          <cell r="G13">
            <v>279000</v>
          </cell>
        </row>
        <row r="19">
          <cell r="E19">
            <v>2212125</v>
          </cell>
        </row>
        <row r="20">
          <cell r="E20">
            <v>202000</v>
          </cell>
        </row>
        <row r="21">
          <cell r="E21">
            <v>385000</v>
          </cell>
        </row>
        <row r="27">
          <cell r="G27">
            <v>458000</v>
          </cell>
        </row>
        <row r="28">
          <cell r="G28">
            <v>9000</v>
          </cell>
        </row>
      </sheetData>
      <sheetData sheetId="2">
        <row r="28">
          <cell r="E28">
            <v>400000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C81"/>
  <sheetViews>
    <sheetView showGridLines="0" tabSelected="1" zoomScale="130" zoomScaleNormal="130" zoomScaleSheetLayoutView="120" workbookViewId="0">
      <selection activeCell="C43" sqref="C43"/>
    </sheetView>
  </sheetViews>
  <sheetFormatPr defaultRowHeight="15" x14ac:dyDescent="0.25"/>
  <cols>
    <col min="1" max="1" width="27.7109375" customWidth="1"/>
    <col min="2" max="2" width="12.5703125" customWidth="1"/>
    <col min="3" max="3" width="39.140625" customWidth="1"/>
    <col min="4" max="4" width="15.7109375" customWidth="1"/>
    <col min="5" max="5" width="3.140625" customWidth="1"/>
    <col min="6" max="575" width="9.140625" style="22"/>
  </cols>
  <sheetData>
    <row r="1" spans="1:575" ht="21" x14ac:dyDescent="0.35">
      <c r="A1" s="141" t="s">
        <v>100</v>
      </c>
      <c r="B1" s="142"/>
      <c r="C1" s="142"/>
      <c r="D1" s="142"/>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4"/>
      <c r="LW1" s="84"/>
      <c r="LX1" s="84"/>
      <c r="LY1" s="84"/>
      <c r="LZ1" s="84"/>
      <c r="MA1" s="84"/>
      <c r="MB1" s="84"/>
      <c r="MC1" s="84"/>
      <c r="MD1" s="84"/>
      <c r="ME1" s="84"/>
      <c r="MF1" s="84"/>
      <c r="MG1" s="84"/>
      <c r="MH1" s="84"/>
      <c r="MI1" s="84"/>
      <c r="MJ1" s="84"/>
      <c r="MK1" s="84"/>
      <c r="ML1" s="84"/>
      <c r="MM1" s="84"/>
      <c r="MN1" s="84"/>
      <c r="MO1" s="84"/>
      <c r="MP1" s="84"/>
      <c r="MQ1" s="84"/>
      <c r="MR1" s="84"/>
      <c r="MS1" s="84"/>
      <c r="MT1" s="84"/>
      <c r="MU1" s="84"/>
      <c r="MV1" s="84"/>
      <c r="MW1" s="84"/>
      <c r="MX1" s="84"/>
      <c r="MY1" s="84"/>
      <c r="MZ1" s="84"/>
      <c r="NA1" s="84"/>
      <c r="NB1" s="84"/>
      <c r="NC1" s="84"/>
      <c r="ND1" s="84"/>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84"/>
      <c r="QT1" s="84"/>
      <c r="QU1" s="84"/>
      <c r="QV1" s="84"/>
      <c r="QW1" s="84"/>
      <c r="QX1" s="84"/>
      <c r="QY1" s="84"/>
      <c r="QZ1" s="84"/>
      <c r="RA1" s="84"/>
      <c r="RB1" s="84"/>
      <c r="RC1" s="84"/>
      <c r="RD1" s="84"/>
      <c r="RE1" s="84"/>
      <c r="RF1" s="84"/>
      <c r="RG1" s="84"/>
      <c r="RH1" s="84"/>
      <c r="RI1" s="84"/>
      <c r="RJ1" s="84"/>
      <c r="RK1" s="84"/>
      <c r="RL1" s="84"/>
      <c r="RM1" s="84"/>
      <c r="RN1" s="84"/>
      <c r="RO1" s="84"/>
      <c r="RP1" s="84"/>
      <c r="RQ1" s="84"/>
      <c r="RR1" s="84"/>
      <c r="RS1" s="84"/>
      <c r="RT1" s="84"/>
      <c r="RU1" s="84"/>
      <c r="RV1" s="84"/>
      <c r="RW1" s="84"/>
      <c r="RX1" s="84"/>
      <c r="RY1" s="84"/>
      <c r="RZ1" s="84"/>
      <c r="SA1" s="84"/>
      <c r="SB1" s="84"/>
      <c r="SC1" s="84"/>
      <c r="SD1" s="84"/>
      <c r="SE1" s="84"/>
      <c r="SF1" s="84"/>
      <c r="SG1" s="84"/>
      <c r="SH1" s="84"/>
      <c r="SI1" s="84"/>
      <c r="SJ1" s="84"/>
      <c r="SK1" s="84"/>
      <c r="SL1" s="84"/>
      <c r="SM1" s="84"/>
      <c r="SN1" s="84"/>
      <c r="SO1" s="84"/>
      <c r="SP1" s="84"/>
      <c r="SQ1" s="84"/>
      <c r="SR1" s="84"/>
      <c r="SS1" s="84"/>
      <c r="ST1" s="84"/>
      <c r="SU1" s="84"/>
      <c r="SV1" s="84"/>
      <c r="SW1" s="84"/>
      <c r="SX1" s="84"/>
      <c r="SY1" s="84"/>
      <c r="SZ1" s="84"/>
      <c r="TA1" s="84"/>
      <c r="TB1" s="84"/>
      <c r="TC1" s="84"/>
      <c r="TD1" s="84"/>
      <c r="TE1" s="84"/>
      <c r="TF1" s="84"/>
      <c r="TG1" s="84"/>
      <c r="TH1" s="84"/>
      <c r="TI1" s="84"/>
      <c r="TJ1" s="84"/>
      <c r="TK1" s="84"/>
      <c r="TL1" s="84"/>
      <c r="TM1" s="84"/>
      <c r="TN1" s="84"/>
      <c r="TO1" s="84"/>
      <c r="TP1" s="84"/>
      <c r="TQ1" s="84"/>
      <c r="TR1" s="84"/>
      <c r="TS1" s="84"/>
      <c r="TT1" s="84"/>
      <c r="TU1" s="84"/>
      <c r="TV1" s="84"/>
      <c r="TW1" s="84"/>
      <c r="TX1" s="84"/>
      <c r="TY1" s="84"/>
      <c r="TZ1" s="84"/>
      <c r="UA1" s="84"/>
      <c r="UB1" s="84"/>
      <c r="UC1" s="84"/>
      <c r="UD1" s="84"/>
      <c r="UE1" s="84"/>
      <c r="UF1" s="84"/>
      <c r="UG1" s="84"/>
      <c r="UH1" s="84"/>
      <c r="UI1" s="84"/>
      <c r="UJ1" s="84"/>
      <c r="UK1" s="84"/>
      <c r="UL1" s="84"/>
      <c r="UM1" s="84"/>
      <c r="UN1" s="84"/>
      <c r="UO1" s="84"/>
      <c r="UP1" s="84"/>
      <c r="UQ1" s="84"/>
      <c r="UR1" s="84"/>
      <c r="US1" s="84"/>
      <c r="UT1" s="84"/>
      <c r="UU1" s="84"/>
      <c r="UV1" s="84"/>
      <c r="UW1" s="84"/>
      <c r="UX1" s="84"/>
      <c r="UY1" s="84"/>
      <c r="UZ1" s="84"/>
      <c r="VA1" s="84"/>
      <c r="VB1" s="84"/>
      <c r="VC1" s="84"/>
    </row>
    <row r="2" spans="1:575" ht="21" x14ac:dyDescent="0.35">
      <c r="A2" s="141" t="s">
        <v>0</v>
      </c>
      <c r="B2" s="142"/>
      <c r="C2" s="142"/>
      <c r="D2" s="142"/>
    </row>
    <row r="3" spans="1:575" ht="21.75" thickBot="1" x14ac:dyDescent="0.4">
      <c r="A3" s="147" t="s">
        <v>106</v>
      </c>
      <c r="B3" s="148"/>
      <c r="C3" s="148"/>
      <c r="D3" s="148"/>
    </row>
    <row r="4" spans="1:575" ht="6" customHeight="1" x14ac:dyDescent="0.25">
      <c r="A4" s="38"/>
      <c r="B4" s="38"/>
      <c r="C4" s="38"/>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c r="NX4" s="84"/>
      <c r="NY4" s="84"/>
      <c r="NZ4" s="84"/>
      <c r="OA4" s="84"/>
      <c r="OB4" s="84"/>
      <c r="OC4" s="84"/>
      <c r="OD4" s="84"/>
      <c r="OE4" s="84"/>
      <c r="OF4" s="84"/>
      <c r="OG4" s="84"/>
      <c r="OH4" s="84"/>
      <c r="OI4" s="84"/>
      <c r="OJ4" s="84"/>
      <c r="OK4" s="84"/>
      <c r="OL4" s="84"/>
      <c r="OM4" s="84"/>
      <c r="ON4" s="84"/>
      <c r="OO4" s="84"/>
      <c r="OP4" s="84"/>
      <c r="OQ4" s="84"/>
      <c r="OR4" s="84"/>
      <c r="OS4" s="84"/>
      <c r="OT4" s="84"/>
      <c r="OU4" s="84"/>
      <c r="OV4" s="84"/>
      <c r="OW4" s="84"/>
      <c r="OX4" s="84"/>
      <c r="OY4" s="84"/>
      <c r="OZ4" s="84"/>
      <c r="PA4" s="84"/>
      <c r="PB4" s="84"/>
      <c r="PC4" s="84"/>
      <c r="PD4" s="84"/>
      <c r="PE4" s="84"/>
      <c r="PF4" s="84"/>
      <c r="PG4" s="84"/>
      <c r="PH4" s="84"/>
      <c r="PI4" s="84"/>
      <c r="PJ4" s="84"/>
      <c r="PK4" s="84"/>
      <c r="PL4" s="84"/>
      <c r="PM4" s="84"/>
      <c r="PN4" s="84"/>
      <c r="PO4" s="84"/>
      <c r="PP4" s="84"/>
      <c r="PQ4" s="84"/>
      <c r="PR4" s="84"/>
      <c r="PS4" s="84"/>
      <c r="PT4" s="84"/>
      <c r="PU4" s="84"/>
      <c r="PV4" s="84"/>
      <c r="PW4" s="84"/>
      <c r="PX4" s="84"/>
      <c r="PY4" s="84"/>
      <c r="PZ4" s="84"/>
      <c r="QA4" s="84"/>
      <c r="QB4" s="84"/>
      <c r="QC4" s="84"/>
      <c r="QD4" s="84"/>
      <c r="QE4" s="84"/>
      <c r="QF4" s="84"/>
      <c r="QG4" s="84"/>
      <c r="QH4" s="84"/>
      <c r="QI4" s="84"/>
      <c r="QJ4" s="84"/>
      <c r="QK4" s="84"/>
      <c r="QL4" s="84"/>
      <c r="QM4" s="84"/>
      <c r="QN4" s="84"/>
      <c r="QO4" s="84"/>
      <c r="QP4" s="84"/>
      <c r="QQ4" s="84"/>
      <c r="QR4" s="84"/>
      <c r="QS4" s="84"/>
      <c r="QT4" s="84"/>
      <c r="QU4" s="84"/>
      <c r="QV4" s="84"/>
      <c r="QW4" s="84"/>
      <c r="QX4" s="84"/>
      <c r="QY4" s="84"/>
      <c r="QZ4" s="84"/>
      <c r="RA4" s="84"/>
      <c r="RB4" s="84"/>
      <c r="RC4" s="84"/>
      <c r="RD4" s="84"/>
      <c r="RE4" s="84"/>
      <c r="RF4" s="84"/>
      <c r="RG4" s="84"/>
      <c r="RH4" s="84"/>
      <c r="RI4" s="84"/>
      <c r="RJ4" s="84"/>
      <c r="RK4" s="84"/>
      <c r="RL4" s="84"/>
      <c r="RM4" s="84"/>
      <c r="RN4" s="84"/>
      <c r="RO4" s="84"/>
      <c r="RP4" s="84"/>
      <c r="RQ4" s="84"/>
      <c r="RR4" s="84"/>
      <c r="RS4" s="84"/>
      <c r="RT4" s="84"/>
      <c r="RU4" s="84"/>
      <c r="RV4" s="84"/>
      <c r="RW4" s="84"/>
      <c r="RX4" s="84"/>
      <c r="RY4" s="84"/>
      <c r="RZ4" s="84"/>
      <c r="SA4" s="84"/>
      <c r="SB4" s="84"/>
      <c r="SC4" s="84"/>
      <c r="SD4" s="84"/>
      <c r="SE4" s="84"/>
      <c r="SF4" s="84"/>
      <c r="SG4" s="84"/>
      <c r="SH4" s="84"/>
      <c r="SI4" s="84"/>
      <c r="SJ4" s="84"/>
      <c r="SK4" s="84"/>
      <c r="SL4" s="84"/>
      <c r="SM4" s="84"/>
      <c r="SN4" s="84"/>
      <c r="SO4" s="84"/>
      <c r="SP4" s="84"/>
      <c r="SQ4" s="84"/>
      <c r="SR4" s="84"/>
      <c r="SS4" s="84"/>
      <c r="ST4" s="84"/>
      <c r="SU4" s="84"/>
      <c r="SV4" s="84"/>
      <c r="SW4" s="84"/>
      <c r="SX4" s="84"/>
      <c r="SY4" s="84"/>
      <c r="SZ4" s="84"/>
      <c r="TA4" s="84"/>
      <c r="TB4" s="84"/>
      <c r="TC4" s="84"/>
      <c r="TD4" s="84"/>
      <c r="TE4" s="84"/>
      <c r="TF4" s="84"/>
      <c r="TG4" s="84"/>
      <c r="TH4" s="84"/>
      <c r="TI4" s="84"/>
      <c r="TJ4" s="84"/>
      <c r="TK4" s="84"/>
      <c r="TL4" s="84"/>
      <c r="TM4" s="84"/>
      <c r="TN4" s="84"/>
      <c r="TO4" s="84"/>
      <c r="TP4" s="84"/>
      <c r="TQ4" s="84"/>
      <c r="TR4" s="84"/>
      <c r="TS4" s="84"/>
      <c r="TT4" s="84"/>
      <c r="TU4" s="84"/>
      <c r="TV4" s="84"/>
      <c r="TW4" s="84"/>
      <c r="TX4" s="84"/>
      <c r="TY4" s="84"/>
      <c r="TZ4" s="84"/>
      <c r="UA4" s="84"/>
      <c r="UB4" s="84"/>
      <c r="UC4" s="84"/>
      <c r="UD4" s="84"/>
      <c r="UE4" s="84"/>
      <c r="UF4" s="84"/>
      <c r="UG4" s="84"/>
      <c r="UH4" s="84"/>
      <c r="UI4" s="84"/>
      <c r="UJ4" s="84"/>
      <c r="UK4" s="84"/>
      <c r="UL4" s="84"/>
      <c r="UM4" s="84"/>
      <c r="UN4" s="84"/>
      <c r="UO4" s="84"/>
      <c r="UP4" s="84"/>
      <c r="UQ4" s="84"/>
      <c r="UR4" s="84"/>
      <c r="US4" s="84"/>
      <c r="UT4" s="84"/>
      <c r="UU4" s="84"/>
      <c r="UV4" s="84"/>
      <c r="UW4" s="84"/>
      <c r="UX4" s="84"/>
      <c r="UY4" s="84"/>
      <c r="UZ4" s="84"/>
      <c r="VA4" s="84"/>
      <c r="VB4" s="84"/>
      <c r="VC4" s="84"/>
    </row>
    <row r="5" spans="1:575" ht="44.25" customHeight="1" x14ac:dyDescent="0.25">
      <c r="A5" s="143" t="s">
        <v>101</v>
      </c>
      <c r="B5" s="144"/>
      <c r="C5" s="144"/>
      <c r="D5" s="14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c r="IW5" s="84"/>
      <c r="IX5" s="84"/>
      <c r="IY5" s="84"/>
      <c r="IZ5" s="84"/>
      <c r="JA5" s="84"/>
      <c r="JB5" s="84"/>
      <c r="JC5" s="84"/>
      <c r="JD5" s="84"/>
      <c r="JE5" s="84"/>
      <c r="JF5" s="84"/>
      <c r="JG5" s="84"/>
      <c r="JH5" s="84"/>
      <c r="JI5" s="84"/>
      <c r="JJ5" s="84"/>
      <c r="JK5" s="84"/>
      <c r="JL5" s="84"/>
      <c r="JM5" s="84"/>
      <c r="JN5" s="84"/>
      <c r="JO5" s="84"/>
      <c r="JP5" s="84"/>
      <c r="JQ5" s="84"/>
      <c r="JR5" s="84"/>
      <c r="JS5" s="84"/>
      <c r="JT5" s="84"/>
      <c r="JU5" s="84"/>
      <c r="JV5" s="84"/>
      <c r="JW5" s="84"/>
      <c r="JX5" s="84"/>
      <c r="JY5" s="84"/>
      <c r="JZ5" s="84"/>
      <c r="KA5" s="84"/>
      <c r="KB5" s="84"/>
      <c r="KC5" s="84"/>
      <c r="KD5" s="84"/>
      <c r="KE5" s="84"/>
      <c r="KF5" s="84"/>
      <c r="KG5" s="84"/>
      <c r="KH5" s="84"/>
      <c r="KI5" s="84"/>
      <c r="KJ5" s="84"/>
      <c r="KK5" s="84"/>
      <c r="KL5" s="84"/>
      <c r="KM5" s="84"/>
      <c r="KN5" s="84"/>
      <c r="KO5" s="84"/>
      <c r="KP5" s="84"/>
      <c r="KQ5" s="84"/>
      <c r="KR5" s="84"/>
      <c r="KS5" s="84"/>
      <c r="KT5" s="84"/>
      <c r="KU5" s="84"/>
      <c r="KV5" s="84"/>
      <c r="KW5" s="84"/>
      <c r="KX5" s="84"/>
      <c r="KY5" s="84"/>
      <c r="KZ5" s="84"/>
      <c r="LA5" s="84"/>
      <c r="LB5" s="84"/>
      <c r="LC5" s="84"/>
      <c r="LD5" s="84"/>
      <c r="LE5" s="84"/>
      <c r="LF5" s="84"/>
      <c r="LG5" s="84"/>
      <c r="LH5" s="84"/>
      <c r="LI5" s="84"/>
      <c r="LJ5" s="84"/>
      <c r="LK5" s="84"/>
      <c r="LL5" s="84"/>
      <c r="LM5" s="84"/>
      <c r="LN5" s="84"/>
      <c r="LO5" s="84"/>
      <c r="LP5" s="84"/>
      <c r="LQ5" s="84"/>
      <c r="LR5" s="84"/>
      <c r="LS5" s="84"/>
      <c r="LT5" s="84"/>
      <c r="LU5" s="84"/>
      <c r="LV5" s="84"/>
      <c r="LW5" s="84"/>
      <c r="LX5" s="84"/>
      <c r="LY5" s="84"/>
      <c r="LZ5" s="84"/>
      <c r="MA5" s="84"/>
      <c r="MB5" s="84"/>
      <c r="MC5" s="84"/>
      <c r="MD5" s="84"/>
      <c r="ME5" s="84"/>
      <c r="MF5" s="84"/>
      <c r="MG5" s="84"/>
      <c r="MH5" s="84"/>
      <c r="MI5" s="84"/>
      <c r="MJ5" s="84"/>
      <c r="MK5" s="84"/>
      <c r="ML5" s="84"/>
      <c r="MM5" s="84"/>
      <c r="MN5" s="84"/>
      <c r="MO5" s="84"/>
      <c r="MP5" s="84"/>
      <c r="MQ5" s="84"/>
      <c r="MR5" s="84"/>
      <c r="MS5" s="84"/>
      <c r="MT5" s="84"/>
      <c r="MU5" s="84"/>
      <c r="MV5" s="84"/>
      <c r="MW5" s="84"/>
      <c r="MX5" s="84"/>
      <c r="MY5" s="84"/>
      <c r="MZ5" s="84"/>
      <c r="NA5" s="84"/>
      <c r="NB5" s="84"/>
      <c r="NC5" s="84"/>
      <c r="ND5" s="84"/>
      <c r="NE5" s="84"/>
      <c r="NF5" s="84"/>
      <c r="NG5" s="84"/>
      <c r="NH5" s="84"/>
      <c r="NI5" s="84"/>
      <c r="NJ5" s="84"/>
      <c r="NK5" s="84"/>
      <c r="NL5" s="84"/>
      <c r="NM5" s="84"/>
      <c r="NN5" s="84"/>
      <c r="NO5" s="84"/>
      <c r="NP5" s="84"/>
      <c r="NQ5" s="84"/>
      <c r="NR5" s="84"/>
      <c r="NS5" s="84"/>
      <c r="NT5" s="84"/>
      <c r="NU5" s="84"/>
      <c r="NV5" s="84"/>
      <c r="NW5" s="84"/>
      <c r="NX5" s="84"/>
      <c r="NY5" s="84"/>
      <c r="NZ5" s="84"/>
      <c r="OA5" s="84"/>
      <c r="OB5" s="84"/>
      <c r="OC5" s="84"/>
      <c r="OD5" s="84"/>
      <c r="OE5" s="84"/>
      <c r="OF5" s="84"/>
      <c r="OG5" s="84"/>
      <c r="OH5" s="84"/>
      <c r="OI5" s="84"/>
      <c r="OJ5" s="84"/>
      <c r="OK5" s="84"/>
      <c r="OL5" s="84"/>
      <c r="OM5" s="84"/>
      <c r="ON5" s="84"/>
      <c r="OO5" s="84"/>
      <c r="OP5" s="84"/>
      <c r="OQ5" s="84"/>
      <c r="OR5" s="84"/>
      <c r="OS5" s="84"/>
      <c r="OT5" s="84"/>
      <c r="OU5" s="84"/>
      <c r="OV5" s="84"/>
      <c r="OW5" s="84"/>
      <c r="OX5" s="84"/>
      <c r="OY5" s="84"/>
      <c r="OZ5" s="84"/>
      <c r="PA5" s="84"/>
      <c r="PB5" s="84"/>
      <c r="PC5" s="84"/>
      <c r="PD5" s="84"/>
      <c r="PE5" s="84"/>
      <c r="PF5" s="84"/>
      <c r="PG5" s="84"/>
      <c r="PH5" s="84"/>
      <c r="PI5" s="84"/>
      <c r="PJ5" s="84"/>
      <c r="PK5" s="84"/>
      <c r="PL5" s="84"/>
      <c r="PM5" s="84"/>
      <c r="PN5" s="84"/>
      <c r="PO5" s="84"/>
      <c r="PP5" s="84"/>
      <c r="PQ5" s="84"/>
      <c r="PR5" s="84"/>
      <c r="PS5" s="84"/>
      <c r="PT5" s="84"/>
      <c r="PU5" s="84"/>
      <c r="PV5" s="84"/>
      <c r="PW5" s="84"/>
      <c r="PX5" s="84"/>
      <c r="PY5" s="84"/>
      <c r="PZ5" s="84"/>
      <c r="QA5" s="84"/>
      <c r="QB5" s="84"/>
      <c r="QC5" s="84"/>
      <c r="QD5" s="84"/>
      <c r="QE5" s="84"/>
      <c r="QF5" s="84"/>
      <c r="QG5" s="84"/>
      <c r="QH5" s="84"/>
      <c r="QI5" s="84"/>
      <c r="QJ5" s="84"/>
      <c r="QK5" s="84"/>
      <c r="QL5" s="84"/>
      <c r="QM5" s="84"/>
      <c r="QN5" s="84"/>
      <c r="QO5" s="84"/>
      <c r="QP5" s="84"/>
      <c r="QQ5" s="84"/>
      <c r="QR5" s="84"/>
      <c r="QS5" s="84"/>
      <c r="QT5" s="84"/>
      <c r="QU5" s="84"/>
      <c r="QV5" s="84"/>
      <c r="QW5" s="84"/>
      <c r="QX5" s="84"/>
      <c r="QY5" s="84"/>
      <c r="QZ5" s="84"/>
      <c r="RA5" s="84"/>
      <c r="RB5" s="84"/>
      <c r="RC5" s="84"/>
      <c r="RD5" s="84"/>
      <c r="RE5" s="84"/>
      <c r="RF5" s="84"/>
      <c r="RG5" s="84"/>
      <c r="RH5" s="84"/>
      <c r="RI5" s="84"/>
      <c r="RJ5" s="84"/>
      <c r="RK5" s="84"/>
      <c r="RL5" s="84"/>
      <c r="RM5" s="84"/>
      <c r="RN5" s="84"/>
      <c r="RO5" s="84"/>
      <c r="RP5" s="84"/>
      <c r="RQ5" s="84"/>
      <c r="RR5" s="84"/>
      <c r="RS5" s="84"/>
      <c r="RT5" s="84"/>
      <c r="RU5" s="84"/>
      <c r="RV5" s="84"/>
      <c r="RW5" s="84"/>
      <c r="RX5" s="84"/>
      <c r="RY5" s="84"/>
      <c r="RZ5" s="84"/>
      <c r="SA5" s="84"/>
      <c r="SB5" s="84"/>
      <c r="SC5" s="84"/>
      <c r="SD5" s="84"/>
      <c r="SE5" s="84"/>
      <c r="SF5" s="84"/>
      <c r="SG5" s="84"/>
      <c r="SH5" s="84"/>
      <c r="SI5" s="84"/>
      <c r="SJ5" s="84"/>
      <c r="SK5" s="84"/>
      <c r="SL5" s="84"/>
      <c r="SM5" s="84"/>
      <c r="SN5" s="84"/>
      <c r="SO5" s="84"/>
      <c r="SP5" s="84"/>
      <c r="SQ5" s="84"/>
      <c r="SR5" s="84"/>
      <c r="SS5" s="84"/>
      <c r="ST5" s="84"/>
      <c r="SU5" s="84"/>
      <c r="SV5" s="84"/>
      <c r="SW5" s="84"/>
      <c r="SX5" s="84"/>
      <c r="SY5" s="84"/>
      <c r="SZ5" s="84"/>
      <c r="TA5" s="84"/>
      <c r="TB5" s="84"/>
      <c r="TC5" s="84"/>
      <c r="TD5" s="84"/>
      <c r="TE5" s="84"/>
      <c r="TF5" s="84"/>
      <c r="TG5" s="84"/>
      <c r="TH5" s="84"/>
      <c r="TI5" s="84"/>
      <c r="TJ5" s="84"/>
      <c r="TK5" s="84"/>
      <c r="TL5" s="84"/>
      <c r="TM5" s="84"/>
      <c r="TN5" s="84"/>
      <c r="TO5" s="84"/>
      <c r="TP5" s="84"/>
      <c r="TQ5" s="84"/>
      <c r="TR5" s="84"/>
      <c r="TS5" s="84"/>
      <c r="TT5" s="84"/>
      <c r="TU5" s="84"/>
      <c r="TV5" s="84"/>
      <c r="TW5" s="84"/>
      <c r="TX5" s="84"/>
      <c r="TY5" s="84"/>
      <c r="TZ5" s="84"/>
      <c r="UA5" s="84"/>
      <c r="UB5" s="84"/>
      <c r="UC5" s="84"/>
      <c r="UD5" s="84"/>
      <c r="UE5" s="84"/>
      <c r="UF5" s="84"/>
      <c r="UG5" s="84"/>
      <c r="UH5" s="84"/>
      <c r="UI5" s="84"/>
      <c r="UJ5" s="84"/>
      <c r="UK5" s="84"/>
      <c r="UL5" s="84"/>
      <c r="UM5" s="84"/>
      <c r="UN5" s="84"/>
      <c r="UO5" s="84"/>
      <c r="UP5" s="84"/>
      <c r="UQ5" s="84"/>
      <c r="UR5" s="84"/>
      <c r="US5" s="84"/>
      <c r="UT5" s="84"/>
      <c r="UU5" s="84"/>
      <c r="UV5" s="84"/>
      <c r="UW5" s="84"/>
      <c r="UX5" s="84"/>
      <c r="UY5" s="84"/>
      <c r="UZ5" s="84"/>
      <c r="VA5" s="84"/>
      <c r="VB5" s="84"/>
      <c r="VC5" s="84"/>
    </row>
    <row r="6" spans="1:575" ht="15.75" x14ac:dyDescent="0.25">
      <c r="A6" s="38"/>
      <c r="B6" s="38"/>
      <c r="C6" s="38"/>
    </row>
    <row r="7" spans="1:575" x14ac:dyDescent="0.25">
      <c r="A7" s="23" t="s">
        <v>26</v>
      </c>
      <c r="B7" s="145" t="s">
        <v>86</v>
      </c>
      <c r="C7" s="146"/>
      <c r="D7" s="146"/>
      <c r="E7" s="22"/>
    </row>
    <row r="8" spans="1:575" s="37" customFormat="1" ht="3" customHeight="1" x14ac:dyDescent="0.25">
      <c r="A8" s="32"/>
      <c r="B8" s="36"/>
      <c r="C8" s="36"/>
      <c r="E8" s="39"/>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row>
    <row r="9" spans="1:575" x14ac:dyDescent="0.25">
      <c r="A9" s="34" t="s">
        <v>27</v>
      </c>
      <c r="B9" s="139" t="s">
        <v>122</v>
      </c>
      <c r="C9" s="140"/>
      <c r="D9" s="140"/>
      <c r="E9" s="22"/>
    </row>
    <row r="10" spans="1:575" s="37" customFormat="1" ht="3" customHeight="1" x14ac:dyDescent="0.25">
      <c r="A10" s="32"/>
      <c r="B10" s="36"/>
      <c r="C10" s="36"/>
      <c r="E10" s="39"/>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row>
    <row r="11" spans="1:575" x14ac:dyDescent="0.25">
      <c r="A11" s="34" t="s">
        <v>28</v>
      </c>
      <c r="B11" s="139" t="s">
        <v>123</v>
      </c>
      <c r="C11" s="140"/>
      <c r="D11" s="140"/>
      <c r="E11" s="22"/>
    </row>
    <row r="12" spans="1:575" s="37" customFormat="1" ht="3" customHeight="1" x14ac:dyDescent="0.25">
      <c r="A12" s="32"/>
      <c r="B12" s="36"/>
      <c r="C12" s="36"/>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row>
    <row r="13" spans="1:575" x14ac:dyDescent="0.25">
      <c r="A13" s="34" t="s">
        <v>30</v>
      </c>
      <c r="B13" s="21" t="s">
        <v>72</v>
      </c>
      <c r="C13" s="151"/>
      <c r="D13" s="151"/>
      <c r="E13" s="22"/>
    </row>
    <row r="14" spans="1:575" s="37" customFormat="1" ht="3" customHeight="1" x14ac:dyDescent="0.25">
      <c r="A14" s="32"/>
      <c r="B14" s="36"/>
      <c r="C14" s="149"/>
      <c r="D14" s="150"/>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row>
    <row r="15" spans="1:575" x14ac:dyDescent="0.25">
      <c r="A15" s="34" t="s">
        <v>29</v>
      </c>
      <c r="B15" s="139" t="s">
        <v>60</v>
      </c>
      <c r="C15" s="140"/>
      <c r="D15" s="140"/>
      <c r="E15" s="22"/>
    </row>
    <row r="16" spans="1:575" s="37" customFormat="1" ht="3" customHeight="1" x14ac:dyDescent="0.25">
      <c r="A16" s="32"/>
      <c r="B16" s="36"/>
      <c r="C16" s="149"/>
      <c r="D16" s="150"/>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row>
    <row r="17" spans="1:575" x14ac:dyDescent="0.25">
      <c r="A17" s="34" t="s">
        <v>51</v>
      </c>
      <c r="B17" s="21"/>
      <c r="C17" s="151"/>
      <c r="D17" s="151"/>
      <c r="E17" s="22"/>
    </row>
    <row r="18" spans="1:575" s="37" customFormat="1" ht="3" customHeight="1" x14ac:dyDescent="0.25">
      <c r="A18" s="32"/>
      <c r="B18" s="36"/>
      <c r="C18" s="149"/>
      <c r="D18" s="150"/>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row>
    <row r="19" spans="1:575" x14ac:dyDescent="0.25">
      <c r="A19" s="34" t="s">
        <v>50</v>
      </c>
      <c r="B19" s="139" t="s">
        <v>124</v>
      </c>
      <c r="C19" s="140"/>
      <c r="D19" s="140"/>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c r="IW19" s="76"/>
      <c r="IX19" s="76"/>
      <c r="IY19" s="76"/>
      <c r="IZ19" s="76"/>
      <c r="JA19" s="76"/>
      <c r="JB19" s="76"/>
      <c r="JC19" s="76"/>
      <c r="JD19" s="76"/>
      <c r="JE19" s="76"/>
      <c r="JF19" s="76"/>
      <c r="JG19" s="76"/>
      <c r="JH19" s="76"/>
      <c r="JI19" s="76"/>
      <c r="JJ19" s="76"/>
      <c r="JK19" s="76"/>
      <c r="JL19" s="76"/>
      <c r="JM19" s="76"/>
      <c r="JN19" s="76"/>
      <c r="JO19" s="76"/>
      <c r="JP19" s="76"/>
      <c r="JQ19" s="76"/>
      <c r="JR19" s="76"/>
      <c r="JS19" s="76"/>
      <c r="JT19" s="76"/>
      <c r="JU19" s="76"/>
      <c r="JV19" s="76"/>
      <c r="JW19" s="76"/>
      <c r="JX19" s="76"/>
      <c r="JY19" s="76"/>
      <c r="JZ19" s="76"/>
      <c r="KA19" s="76"/>
      <c r="KB19" s="76"/>
      <c r="KC19" s="76"/>
      <c r="KD19" s="76"/>
      <c r="KE19" s="76"/>
      <c r="KF19" s="76"/>
      <c r="KG19" s="76"/>
      <c r="KH19" s="76"/>
      <c r="KI19" s="76"/>
      <c r="KJ19" s="76"/>
      <c r="KK19" s="76"/>
      <c r="KL19" s="76"/>
      <c r="KM19" s="76"/>
      <c r="KN19" s="76"/>
      <c r="KO19" s="76"/>
      <c r="KP19" s="76"/>
      <c r="KQ19" s="76"/>
      <c r="KR19" s="76"/>
      <c r="KS19" s="76"/>
      <c r="KT19" s="76"/>
      <c r="KU19" s="76"/>
      <c r="KV19" s="76"/>
      <c r="KW19" s="76"/>
      <c r="KX19" s="76"/>
      <c r="KY19" s="76"/>
      <c r="KZ19" s="76"/>
      <c r="LA19" s="76"/>
      <c r="LB19" s="76"/>
      <c r="LC19" s="76"/>
      <c r="LD19" s="76"/>
      <c r="LE19" s="76"/>
      <c r="LF19" s="76"/>
      <c r="LG19" s="76"/>
      <c r="LH19" s="76"/>
      <c r="LI19" s="76"/>
      <c r="LJ19" s="76"/>
      <c r="LK19" s="76"/>
      <c r="LL19" s="76"/>
      <c r="LM19" s="76"/>
      <c r="LN19" s="76"/>
      <c r="LO19" s="76"/>
      <c r="LP19" s="76"/>
      <c r="LQ19" s="76"/>
      <c r="LR19" s="76"/>
      <c r="LS19" s="76"/>
      <c r="LT19" s="76"/>
      <c r="LU19" s="76"/>
      <c r="LV19" s="76"/>
      <c r="LW19" s="76"/>
      <c r="LX19" s="76"/>
      <c r="LY19" s="76"/>
      <c r="LZ19" s="76"/>
      <c r="MA19" s="76"/>
      <c r="MB19" s="76"/>
      <c r="MC19" s="76"/>
      <c r="MD19" s="76"/>
      <c r="ME19" s="76"/>
      <c r="MF19" s="76"/>
      <c r="MG19" s="76"/>
      <c r="MH19" s="76"/>
      <c r="MI19" s="76"/>
      <c r="MJ19" s="76"/>
      <c r="MK19" s="76"/>
      <c r="ML19" s="76"/>
      <c r="MM19" s="76"/>
      <c r="MN19" s="76"/>
      <c r="MO19" s="76"/>
      <c r="MP19" s="76"/>
      <c r="MQ19" s="76"/>
      <c r="MR19" s="76"/>
      <c r="MS19" s="76"/>
      <c r="MT19" s="76"/>
      <c r="MU19" s="76"/>
      <c r="MV19" s="76"/>
      <c r="MW19" s="76"/>
      <c r="MX19" s="76"/>
      <c r="MY19" s="76"/>
      <c r="MZ19" s="76"/>
      <c r="NA19" s="76"/>
      <c r="NB19" s="76"/>
      <c r="NC19" s="76"/>
      <c r="ND19" s="76"/>
      <c r="NE19" s="76"/>
      <c r="NF19" s="76"/>
      <c r="NG19" s="76"/>
      <c r="NH19" s="76"/>
      <c r="NI19" s="76"/>
      <c r="NJ19" s="76"/>
      <c r="NK19" s="76"/>
      <c r="NL19" s="76"/>
      <c r="NM19" s="76"/>
      <c r="NN19" s="76"/>
      <c r="NO19" s="76"/>
      <c r="NP19" s="76"/>
      <c r="NQ19" s="76"/>
      <c r="NR19" s="76"/>
      <c r="NS19" s="76"/>
      <c r="NT19" s="76"/>
      <c r="NU19" s="76"/>
      <c r="NV19" s="76"/>
      <c r="NW19" s="76"/>
      <c r="NX19" s="76"/>
      <c r="NY19" s="76"/>
      <c r="NZ19" s="76"/>
      <c r="OA19" s="76"/>
      <c r="OB19" s="76"/>
      <c r="OC19" s="76"/>
      <c r="OD19" s="76"/>
      <c r="OE19" s="76"/>
      <c r="OF19" s="76"/>
      <c r="OG19" s="76"/>
      <c r="OH19" s="76"/>
      <c r="OI19" s="76"/>
      <c r="OJ19" s="76"/>
      <c r="OK19" s="76"/>
      <c r="OL19" s="76"/>
      <c r="OM19" s="76"/>
      <c r="ON19" s="76"/>
      <c r="OO19" s="76"/>
      <c r="OP19" s="76"/>
      <c r="OQ19" s="76"/>
      <c r="OR19" s="76"/>
      <c r="OS19" s="76"/>
      <c r="OT19" s="76"/>
      <c r="OU19" s="76"/>
      <c r="OV19" s="76"/>
      <c r="OW19" s="76"/>
      <c r="OX19" s="76"/>
      <c r="OY19" s="76"/>
      <c r="OZ19" s="76"/>
      <c r="PA19" s="76"/>
      <c r="PB19" s="76"/>
      <c r="PC19" s="76"/>
      <c r="PD19" s="76"/>
      <c r="PE19" s="76"/>
      <c r="PF19" s="76"/>
      <c r="PG19" s="76"/>
      <c r="PH19" s="76"/>
      <c r="PI19" s="76"/>
      <c r="PJ19" s="76"/>
      <c r="PK19" s="76"/>
      <c r="PL19" s="76"/>
      <c r="PM19" s="76"/>
      <c r="PN19" s="76"/>
      <c r="PO19" s="76"/>
      <c r="PP19" s="76"/>
      <c r="PQ19" s="76"/>
      <c r="PR19" s="76"/>
      <c r="PS19" s="76"/>
      <c r="PT19" s="76"/>
      <c r="PU19" s="76"/>
      <c r="PV19" s="76"/>
      <c r="PW19" s="76"/>
      <c r="PX19" s="76"/>
      <c r="PY19" s="76"/>
      <c r="PZ19" s="76"/>
      <c r="QA19" s="76"/>
      <c r="QB19" s="76"/>
      <c r="QC19" s="76"/>
      <c r="QD19" s="76"/>
      <c r="QE19" s="76"/>
      <c r="QF19" s="76"/>
      <c r="QG19" s="76"/>
      <c r="QH19" s="76"/>
      <c r="QI19" s="76"/>
      <c r="QJ19" s="76"/>
      <c r="QK19" s="76"/>
      <c r="QL19" s="76"/>
      <c r="QM19" s="76"/>
      <c r="QN19" s="76"/>
      <c r="QO19" s="76"/>
      <c r="QP19" s="76"/>
      <c r="QQ19" s="76"/>
      <c r="QR19" s="76"/>
      <c r="QS19" s="76"/>
      <c r="QT19" s="76"/>
      <c r="QU19" s="76"/>
      <c r="QV19" s="76"/>
      <c r="QW19" s="76"/>
      <c r="QX19" s="76"/>
      <c r="QY19" s="76"/>
      <c r="QZ19" s="76"/>
      <c r="RA19" s="76"/>
      <c r="RB19" s="76"/>
      <c r="RC19" s="76"/>
      <c r="RD19" s="76"/>
      <c r="RE19" s="76"/>
      <c r="RF19" s="76"/>
      <c r="RG19" s="76"/>
      <c r="RH19" s="76"/>
      <c r="RI19" s="76"/>
      <c r="RJ19" s="76"/>
      <c r="RK19" s="76"/>
      <c r="RL19" s="76"/>
      <c r="RM19" s="76"/>
      <c r="RN19" s="76"/>
      <c r="RO19" s="76"/>
      <c r="RP19" s="76"/>
      <c r="RQ19" s="76"/>
      <c r="RR19" s="76"/>
      <c r="RS19" s="76"/>
      <c r="RT19" s="76"/>
      <c r="RU19" s="76"/>
      <c r="RV19" s="76"/>
      <c r="RW19" s="76"/>
      <c r="RX19" s="76"/>
      <c r="RY19" s="76"/>
      <c r="RZ19" s="76"/>
      <c r="SA19" s="76"/>
      <c r="SB19" s="76"/>
      <c r="SC19" s="76"/>
      <c r="SD19" s="76"/>
      <c r="SE19" s="76"/>
      <c r="SF19" s="76"/>
      <c r="SG19" s="76"/>
      <c r="SH19" s="76"/>
      <c r="SI19" s="76"/>
      <c r="SJ19" s="76"/>
      <c r="SK19" s="76"/>
      <c r="SL19" s="76"/>
      <c r="SM19" s="76"/>
      <c r="SN19" s="76"/>
      <c r="SO19" s="76"/>
      <c r="SP19" s="76"/>
      <c r="SQ19" s="76"/>
      <c r="SR19" s="76"/>
      <c r="SS19" s="76"/>
      <c r="ST19" s="76"/>
      <c r="SU19" s="76"/>
      <c r="SV19" s="76"/>
      <c r="SW19" s="76"/>
      <c r="SX19" s="76"/>
      <c r="SY19" s="76"/>
      <c r="SZ19" s="76"/>
      <c r="TA19" s="76"/>
      <c r="TB19" s="76"/>
      <c r="TC19" s="76"/>
      <c r="TD19" s="76"/>
      <c r="TE19" s="76"/>
      <c r="TF19" s="76"/>
      <c r="TG19" s="76"/>
      <c r="TH19" s="76"/>
      <c r="TI19" s="76"/>
      <c r="TJ19" s="76"/>
      <c r="TK19" s="76"/>
      <c r="TL19" s="76"/>
      <c r="TM19" s="76"/>
      <c r="TN19" s="76"/>
      <c r="TO19" s="76"/>
      <c r="TP19" s="76"/>
      <c r="TQ19" s="76"/>
      <c r="TR19" s="76"/>
      <c r="TS19" s="76"/>
      <c r="TT19" s="76"/>
      <c r="TU19" s="76"/>
      <c r="TV19" s="76"/>
      <c r="TW19" s="76"/>
      <c r="TX19" s="76"/>
      <c r="TY19" s="76"/>
      <c r="TZ19" s="76"/>
      <c r="UA19" s="76"/>
      <c r="UB19" s="76"/>
      <c r="UC19" s="76"/>
      <c r="UD19" s="76"/>
      <c r="UE19" s="76"/>
      <c r="UF19" s="76"/>
      <c r="UG19" s="76"/>
      <c r="UH19" s="76"/>
      <c r="UI19" s="76"/>
      <c r="UJ19" s="76"/>
      <c r="UK19" s="76"/>
      <c r="UL19" s="76"/>
      <c r="UM19" s="76"/>
      <c r="UN19" s="76"/>
      <c r="UO19" s="76"/>
      <c r="UP19" s="76"/>
      <c r="UQ19" s="76"/>
      <c r="UR19" s="76"/>
      <c r="US19" s="76"/>
      <c r="UT19" s="76"/>
      <c r="UU19" s="76"/>
      <c r="UV19" s="76"/>
      <c r="UW19" s="76"/>
      <c r="UX19" s="76"/>
      <c r="UY19" s="76"/>
      <c r="UZ19" s="76"/>
      <c r="VA19" s="76"/>
      <c r="VB19" s="76"/>
      <c r="VC19" s="76"/>
    </row>
    <row r="20" spans="1:575" s="40" customFormat="1" ht="3" customHeight="1" x14ac:dyDescent="0.25">
      <c r="A20" s="77"/>
      <c r="B20" s="78"/>
      <c r="C20" s="79"/>
      <c r="D20" s="79"/>
    </row>
    <row r="21" spans="1:575" x14ac:dyDescent="0.25">
      <c r="A21" s="34" t="s">
        <v>52</v>
      </c>
      <c r="B21" s="21" t="s">
        <v>4</v>
      </c>
      <c r="C21" s="151"/>
      <c r="D21" s="151"/>
      <c r="E21" s="22"/>
    </row>
    <row r="22" spans="1:575" s="37" customFormat="1" ht="3" customHeight="1" x14ac:dyDescent="0.25">
      <c r="A22" s="32"/>
      <c r="B22" s="36"/>
      <c r="C22" s="149"/>
      <c r="D22" s="150"/>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row>
    <row r="23" spans="1:575" x14ac:dyDescent="0.25">
      <c r="A23" s="35" t="s">
        <v>31</v>
      </c>
      <c r="B23" s="139"/>
      <c r="C23" s="140"/>
      <c r="D23" s="140"/>
      <c r="E23" s="22"/>
    </row>
    <row r="24" spans="1:575" ht="3.95" customHeight="1" x14ac:dyDescent="0.25">
      <c r="A24" s="24"/>
      <c r="B24" s="31"/>
      <c r="C24" s="155"/>
      <c r="D24" s="156"/>
      <c r="E24" s="22"/>
    </row>
    <row r="25" spans="1:575" x14ac:dyDescent="0.25">
      <c r="A25" s="27" t="s">
        <v>1</v>
      </c>
      <c r="B25" s="26"/>
      <c r="C25" s="157"/>
      <c r="D25" s="158"/>
      <c r="E25" s="22"/>
    </row>
    <row r="26" spans="1:575" ht="99.95" customHeight="1" x14ac:dyDescent="0.25">
      <c r="A26" s="164" t="s">
        <v>125</v>
      </c>
      <c r="B26" s="165"/>
      <c r="C26" s="165"/>
      <c r="D26" s="166"/>
    </row>
    <row r="27" spans="1:575" s="22" customFormat="1" ht="3.95" customHeight="1" x14ac:dyDescent="0.25">
      <c r="A27" s="28"/>
      <c r="B27" s="29"/>
      <c r="C27" s="159"/>
      <c r="D27" s="160"/>
    </row>
    <row r="28" spans="1:575" s="22" customFormat="1" x14ac:dyDescent="0.25">
      <c r="A28" s="27" t="s">
        <v>2</v>
      </c>
      <c r="B28" s="26"/>
      <c r="C28" s="157"/>
      <c r="D28" s="158"/>
    </row>
    <row r="29" spans="1:575" ht="99.95" customHeight="1" x14ac:dyDescent="0.25">
      <c r="A29" s="164" t="s">
        <v>126</v>
      </c>
      <c r="B29" s="165"/>
      <c r="C29" s="165"/>
      <c r="D29" s="166"/>
    </row>
    <row r="30" spans="1:575" ht="3.95" customHeight="1" x14ac:dyDescent="0.25">
      <c r="A30" s="28"/>
      <c r="B30" s="29"/>
      <c r="C30" s="159"/>
      <c r="D30" s="160"/>
    </row>
    <row r="31" spans="1:575" s="22" customFormat="1" x14ac:dyDescent="0.25">
      <c r="A31" s="163" t="s">
        <v>33</v>
      </c>
      <c r="B31" s="163"/>
      <c r="C31" s="163"/>
      <c r="D31" s="163"/>
    </row>
    <row r="32" spans="1:575" ht="142.5" customHeight="1" x14ac:dyDescent="0.25">
      <c r="A32" s="164" t="s">
        <v>127</v>
      </c>
      <c r="B32" s="165"/>
      <c r="C32" s="165"/>
      <c r="D32" s="166"/>
    </row>
    <row r="33" spans="1:575" s="22" customFormat="1" ht="3.95" customHeight="1" x14ac:dyDescent="0.25">
      <c r="A33" s="167"/>
      <c r="B33" s="167"/>
      <c r="C33" s="167"/>
      <c r="D33" s="167"/>
    </row>
    <row r="34" spans="1:575" s="84" customFormat="1" x14ac:dyDescent="0.25">
      <c r="A34" s="23" t="s">
        <v>26</v>
      </c>
      <c r="B34" s="145" t="str">
        <f>B7</f>
        <v>Georgia Institute of Technology</v>
      </c>
      <c r="C34" s="146"/>
      <c r="D34" s="146"/>
    </row>
    <row r="35" spans="1:575" s="84" customFormat="1" ht="6" customHeight="1" x14ac:dyDescent="0.25">
      <c r="A35" s="87"/>
      <c r="B35" s="36"/>
      <c r="C35" s="36"/>
      <c r="D35" s="85"/>
    </row>
    <row r="36" spans="1:575" s="84" customFormat="1" x14ac:dyDescent="0.25">
      <c r="A36" s="34" t="s">
        <v>28</v>
      </c>
      <c r="B36" s="139" t="str">
        <f>B11</f>
        <v>Athletic Fee</v>
      </c>
      <c r="C36" s="140"/>
      <c r="D36" s="140"/>
    </row>
    <row r="37" spans="1:575" s="84" customFormat="1" ht="6" customHeight="1" x14ac:dyDescent="0.25">
      <c r="A37" s="86"/>
      <c r="B37" s="97"/>
      <c r="C37" s="86"/>
      <c r="D37" s="97"/>
    </row>
    <row r="38" spans="1:575" s="45" customFormat="1" x14ac:dyDescent="0.25">
      <c r="A38" s="23" t="s">
        <v>107</v>
      </c>
      <c r="B38" s="43">
        <v>127</v>
      </c>
      <c r="C38" s="23" t="s">
        <v>34</v>
      </c>
      <c r="D38" s="44">
        <f>B40-B38</f>
        <v>0</v>
      </c>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49"/>
      <c r="JK38" s="49"/>
      <c r="JL38" s="49"/>
      <c r="JM38" s="49"/>
      <c r="JN38" s="49"/>
      <c r="JO38" s="49"/>
      <c r="JP38" s="49"/>
      <c r="JQ38" s="49"/>
      <c r="JR38" s="49"/>
      <c r="JS38" s="49"/>
      <c r="JT38" s="49"/>
      <c r="JU38" s="49"/>
      <c r="JV38" s="49"/>
      <c r="JW38" s="49"/>
      <c r="JX38" s="49"/>
      <c r="JY38" s="49"/>
      <c r="JZ38" s="49"/>
      <c r="KA38" s="49"/>
      <c r="KB38" s="49"/>
      <c r="KC38" s="49"/>
      <c r="KD38" s="49"/>
      <c r="KE38" s="49"/>
      <c r="KF38" s="49"/>
      <c r="KG38" s="49"/>
      <c r="KH38" s="49"/>
      <c r="KI38" s="49"/>
      <c r="KJ38" s="49"/>
      <c r="KK38" s="49"/>
      <c r="KL38" s="49"/>
      <c r="KM38" s="49"/>
      <c r="KN38" s="49"/>
      <c r="KO38" s="49"/>
      <c r="KP38" s="49"/>
      <c r="KQ38" s="49"/>
      <c r="KR38" s="49"/>
      <c r="KS38" s="49"/>
      <c r="KT38" s="49"/>
      <c r="KU38" s="49"/>
      <c r="KV38" s="49"/>
      <c r="KW38" s="49"/>
      <c r="KX38" s="49"/>
      <c r="KY38" s="49"/>
      <c r="KZ38" s="49"/>
      <c r="LA38" s="49"/>
      <c r="LB38" s="49"/>
      <c r="LC38" s="49"/>
      <c r="LD38" s="49"/>
      <c r="LE38" s="49"/>
      <c r="LF38" s="49"/>
      <c r="LG38" s="49"/>
      <c r="LH38" s="49"/>
      <c r="LI38" s="49"/>
      <c r="LJ38" s="49"/>
      <c r="LK38" s="49"/>
      <c r="LL38" s="49"/>
      <c r="LM38" s="49"/>
      <c r="LN38" s="49"/>
      <c r="LO38" s="49"/>
      <c r="LP38" s="49"/>
      <c r="LQ38" s="49"/>
      <c r="LR38" s="49"/>
      <c r="LS38" s="49"/>
      <c r="LT38" s="49"/>
      <c r="LU38" s="49"/>
      <c r="LV38" s="49"/>
      <c r="LW38" s="49"/>
      <c r="LX38" s="49"/>
      <c r="LY38" s="49"/>
      <c r="LZ38" s="49"/>
      <c r="MA38" s="49"/>
      <c r="MB38" s="49"/>
      <c r="MC38" s="49"/>
      <c r="MD38" s="49"/>
      <c r="ME38" s="49"/>
      <c r="MF38" s="49"/>
      <c r="MG38" s="49"/>
      <c r="MH38" s="49"/>
      <c r="MI38" s="49"/>
      <c r="MJ38" s="49"/>
      <c r="MK38" s="49"/>
      <c r="ML38" s="49"/>
      <c r="MM38" s="49"/>
      <c r="MN38" s="49"/>
      <c r="MO38" s="49"/>
      <c r="MP38" s="49"/>
      <c r="MQ38" s="49"/>
      <c r="MR38" s="49"/>
      <c r="MS38" s="49"/>
      <c r="MT38" s="49"/>
      <c r="MU38" s="49"/>
      <c r="MV38" s="49"/>
      <c r="MW38" s="49"/>
      <c r="MX38" s="49"/>
      <c r="MY38" s="49"/>
      <c r="MZ38" s="49"/>
      <c r="NA38" s="49"/>
      <c r="NB38" s="49"/>
      <c r="NC38" s="49"/>
      <c r="ND38" s="49"/>
      <c r="NE38" s="49"/>
      <c r="NF38" s="49"/>
      <c r="NG38" s="49"/>
      <c r="NH38" s="49"/>
      <c r="NI38" s="49"/>
      <c r="NJ38" s="49"/>
      <c r="NK38" s="49"/>
      <c r="NL38" s="49"/>
      <c r="NM38" s="49"/>
      <c r="NN38" s="49"/>
      <c r="NO38" s="49"/>
      <c r="NP38" s="49"/>
      <c r="NQ38" s="49"/>
      <c r="NR38" s="49"/>
      <c r="NS38" s="49"/>
      <c r="NT38" s="49"/>
      <c r="NU38" s="49"/>
      <c r="NV38" s="49"/>
      <c r="NW38" s="49"/>
      <c r="NX38" s="49"/>
      <c r="NY38" s="49"/>
      <c r="NZ38" s="49"/>
      <c r="OA38" s="49"/>
      <c r="OB38" s="49"/>
      <c r="OC38" s="49"/>
      <c r="OD38" s="49"/>
      <c r="OE38" s="49"/>
      <c r="OF38" s="49"/>
      <c r="OG38" s="49"/>
      <c r="OH38" s="49"/>
      <c r="OI38" s="49"/>
      <c r="OJ38" s="49"/>
      <c r="OK38" s="49"/>
      <c r="OL38" s="49"/>
      <c r="OM38" s="49"/>
      <c r="ON38" s="49"/>
      <c r="OO38" s="49"/>
      <c r="OP38" s="49"/>
      <c r="OQ38" s="49"/>
      <c r="OR38" s="49"/>
      <c r="OS38" s="49"/>
      <c r="OT38" s="49"/>
      <c r="OU38" s="49"/>
      <c r="OV38" s="49"/>
      <c r="OW38" s="49"/>
      <c r="OX38" s="49"/>
      <c r="OY38" s="49"/>
      <c r="OZ38" s="49"/>
      <c r="PA38" s="49"/>
      <c r="PB38" s="49"/>
      <c r="PC38" s="49"/>
      <c r="PD38" s="49"/>
      <c r="PE38" s="49"/>
      <c r="PF38" s="49"/>
      <c r="PG38" s="49"/>
      <c r="PH38" s="49"/>
      <c r="PI38" s="49"/>
      <c r="PJ38" s="49"/>
      <c r="PK38" s="49"/>
      <c r="PL38" s="49"/>
      <c r="PM38" s="49"/>
      <c r="PN38" s="49"/>
      <c r="PO38" s="49"/>
      <c r="PP38" s="49"/>
      <c r="PQ38" s="49"/>
      <c r="PR38" s="49"/>
      <c r="PS38" s="49"/>
      <c r="PT38" s="49"/>
      <c r="PU38" s="49"/>
      <c r="PV38" s="49"/>
      <c r="PW38" s="49"/>
      <c r="PX38" s="49"/>
      <c r="PY38" s="49"/>
      <c r="PZ38" s="49"/>
      <c r="QA38" s="49"/>
      <c r="QB38" s="49"/>
      <c r="QC38" s="49"/>
      <c r="QD38" s="49"/>
      <c r="QE38" s="49"/>
      <c r="QF38" s="49"/>
      <c r="QG38" s="49"/>
      <c r="QH38" s="49"/>
      <c r="QI38" s="49"/>
      <c r="QJ38" s="49"/>
      <c r="QK38" s="49"/>
      <c r="QL38" s="49"/>
      <c r="QM38" s="49"/>
      <c r="QN38" s="49"/>
      <c r="QO38" s="49"/>
      <c r="QP38" s="49"/>
      <c r="QQ38" s="49"/>
      <c r="QR38" s="49"/>
      <c r="QS38" s="49"/>
      <c r="QT38" s="49"/>
      <c r="QU38" s="49"/>
      <c r="QV38" s="49"/>
      <c r="QW38" s="49"/>
      <c r="QX38" s="49"/>
      <c r="QY38" s="49"/>
      <c r="QZ38" s="49"/>
      <c r="RA38" s="49"/>
      <c r="RB38" s="49"/>
      <c r="RC38" s="49"/>
      <c r="RD38" s="49"/>
      <c r="RE38" s="49"/>
      <c r="RF38" s="49"/>
      <c r="RG38" s="49"/>
      <c r="RH38" s="49"/>
      <c r="RI38" s="49"/>
      <c r="RJ38" s="49"/>
      <c r="RK38" s="49"/>
      <c r="RL38" s="49"/>
      <c r="RM38" s="49"/>
      <c r="RN38" s="49"/>
      <c r="RO38" s="49"/>
      <c r="RP38" s="49"/>
      <c r="RQ38" s="49"/>
      <c r="RR38" s="49"/>
      <c r="RS38" s="49"/>
      <c r="RT38" s="49"/>
      <c r="RU38" s="49"/>
      <c r="RV38" s="49"/>
      <c r="RW38" s="49"/>
      <c r="RX38" s="49"/>
      <c r="RY38" s="49"/>
      <c r="RZ38" s="49"/>
      <c r="SA38" s="49"/>
      <c r="SB38" s="49"/>
      <c r="SC38" s="49"/>
      <c r="SD38" s="49"/>
      <c r="SE38" s="49"/>
      <c r="SF38" s="49"/>
      <c r="SG38" s="49"/>
      <c r="SH38" s="49"/>
      <c r="SI38" s="49"/>
      <c r="SJ38" s="49"/>
      <c r="SK38" s="49"/>
      <c r="SL38" s="49"/>
      <c r="SM38" s="49"/>
      <c r="SN38" s="49"/>
      <c r="SO38" s="49"/>
      <c r="SP38" s="49"/>
      <c r="SQ38" s="49"/>
      <c r="SR38" s="49"/>
      <c r="SS38" s="49"/>
      <c r="ST38" s="49"/>
      <c r="SU38" s="49"/>
      <c r="SV38" s="49"/>
      <c r="SW38" s="49"/>
      <c r="SX38" s="49"/>
      <c r="SY38" s="49"/>
      <c r="SZ38" s="49"/>
      <c r="TA38" s="49"/>
      <c r="TB38" s="49"/>
      <c r="TC38" s="49"/>
      <c r="TD38" s="49"/>
      <c r="TE38" s="49"/>
      <c r="TF38" s="49"/>
      <c r="TG38" s="49"/>
      <c r="TH38" s="49"/>
      <c r="TI38" s="49"/>
      <c r="TJ38" s="49"/>
      <c r="TK38" s="49"/>
      <c r="TL38" s="49"/>
      <c r="TM38" s="49"/>
      <c r="TN38" s="49"/>
      <c r="TO38" s="49"/>
      <c r="TP38" s="49"/>
      <c r="TQ38" s="49"/>
      <c r="TR38" s="49"/>
      <c r="TS38" s="49"/>
      <c r="TT38" s="49"/>
      <c r="TU38" s="49"/>
      <c r="TV38" s="49"/>
      <c r="TW38" s="49"/>
      <c r="TX38" s="49"/>
      <c r="TY38" s="49"/>
      <c r="TZ38" s="49"/>
      <c r="UA38" s="49"/>
      <c r="UB38" s="49"/>
      <c r="UC38" s="49"/>
      <c r="UD38" s="49"/>
      <c r="UE38" s="49"/>
      <c r="UF38" s="49"/>
      <c r="UG38" s="49"/>
      <c r="UH38" s="49"/>
      <c r="UI38" s="49"/>
      <c r="UJ38" s="49"/>
      <c r="UK38" s="49"/>
      <c r="UL38" s="49"/>
      <c r="UM38" s="49"/>
      <c r="UN38" s="49"/>
      <c r="UO38" s="49"/>
      <c r="UP38" s="49"/>
      <c r="UQ38" s="49"/>
      <c r="UR38" s="49"/>
      <c r="US38" s="49"/>
      <c r="UT38" s="49"/>
      <c r="UU38" s="49"/>
      <c r="UV38" s="49"/>
      <c r="UW38" s="49"/>
      <c r="UX38" s="49"/>
      <c r="UY38" s="49"/>
      <c r="UZ38" s="49"/>
      <c r="VA38" s="49"/>
      <c r="VB38" s="49"/>
      <c r="VC38" s="49"/>
    </row>
    <row r="39" spans="1:575" s="33" customFormat="1" ht="3" customHeight="1" x14ac:dyDescent="0.25">
      <c r="A39" s="32"/>
      <c r="B39" s="42"/>
      <c r="C39" s="168"/>
      <c r="D39" s="169"/>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row>
    <row r="40" spans="1:575" s="45" customFormat="1" x14ac:dyDescent="0.25">
      <c r="A40" s="23" t="s">
        <v>108</v>
      </c>
      <c r="B40" s="43">
        <v>127</v>
      </c>
      <c r="C40" s="23" t="s">
        <v>35</v>
      </c>
      <c r="D40" s="46">
        <f>IFERROR(B40/B38-1,0)</f>
        <v>0</v>
      </c>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c r="KC40" s="49"/>
      <c r="KD40" s="49"/>
      <c r="KE40" s="49"/>
      <c r="KF40" s="49"/>
      <c r="KG40" s="49"/>
      <c r="KH40" s="49"/>
      <c r="KI40" s="49"/>
      <c r="KJ40" s="49"/>
      <c r="KK40" s="49"/>
      <c r="KL40" s="49"/>
      <c r="KM40" s="49"/>
      <c r="KN40" s="49"/>
      <c r="KO40" s="49"/>
      <c r="KP40" s="49"/>
      <c r="KQ40" s="49"/>
      <c r="KR40" s="49"/>
      <c r="KS40" s="49"/>
      <c r="KT40" s="49"/>
      <c r="KU40" s="49"/>
      <c r="KV40" s="49"/>
      <c r="KW40" s="49"/>
      <c r="KX40" s="49"/>
      <c r="KY40" s="49"/>
      <c r="KZ40" s="49"/>
      <c r="LA40" s="49"/>
      <c r="LB40" s="49"/>
      <c r="LC40" s="49"/>
      <c r="LD40" s="49"/>
      <c r="LE40" s="49"/>
      <c r="LF40" s="49"/>
      <c r="LG40" s="49"/>
      <c r="LH40" s="49"/>
      <c r="LI40" s="49"/>
      <c r="LJ40" s="49"/>
      <c r="LK40" s="49"/>
      <c r="LL40" s="49"/>
      <c r="LM40" s="49"/>
      <c r="LN40" s="49"/>
      <c r="LO40" s="49"/>
      <c r="LP40" s="49"/>
      <c r="LQ40" s="49"/>
      <c r="LR40" s="49"/>
      <c r="LS40" s="49"/>
      <c r="LT40" s="49"/>
      <c r="LU40" s="49"/>
      <c r="LV40" s="49"/>
      <c r="LW40" s="49"/>
      <c r="LX40" s="49"/>
      <c r="LY40" s="49"/>
      <c r="LZ40" s="49"/>
      <c r="MA40" s="49"/>
      <c r="MB40" s="49"/>
      <c r="MC40" s="49"/>
      <c r="MD40" s="49"/>
      <c r="ME40" s="49"/>
      <c r="MF40" s="49"/>
      <c r="MG40" s="49"/>
      <c r="MH40" s="49"/>
      <c r="MI40" s="49"/>
      <c r="MJ40" s="49"/>
      <c r="MK40" s="49"/>
      <c r="ML40" s="49"/>
      <c r="MM40" s="49"/>
      <c r="MN40" s="49"/>
      <c r="MO40" s="49"/>
      <c r="MP40" s="49"/>
      <c r="MQ40" s="49"/>
      <c r="MR40" s="49"/>
      <c r="MS40" s="49"/>
      <c r="MT40" s="49"/>
      <c r="MU40" s="49"/>
      <c r="MV40" s="49"/>
      <c r="MW40" s="49"/>
      <c r="MX40" s="49"/>
      <c r="MY40" s="49"/>
      <c r="MZ40" s="49"/>
      <c r="NA40" s="49"/>
      <c r="NB40" s="49"/>
      <c r="NC40" s="49"/>
      <c r="ND40" s="49"/>
      <c r="NE40" s="49"/>
      <c r="NF40" s="49"/>
      <c r="NG40" s="49"/>
      <c r="NH40" s="49"/>
      <c r="NI40" s="49"/>
      <c r="NJ40" s="49"/>
      <c r="NK40" s="49"/>
      <c r="NL40" s="49"/>
      <c r="NM40" s="49"/>
      <c r="NN40" s="49"/>
      <c r="NO40" s="49"/>
      <c r="NP40" s="49"/>
      <c r="NQ40" s="49"/>
      <c r="NR40" s="49"/>
      <c r="NS40" s="49"/>
      <c r="NT40" s="49"/>
      <c r="NU40" s="49"/>
      <c r="NV40" s="49"/>
      <c r="NW40" s="49"/>
      <c r="NX40" s="49"/>
      <c r="NY40" s="49"/>
      <c r="NZ40" s="49"/>
      <c r="OA40" s="49"/>
      <c r="OB40" s="49"/>
      <c r="OC40" s="49"/>
      <c r="OD40" s="49"/>
      <c r="OE40" s="49"/>
      <c r="OF40" s="49"/>
      <c r="OG40" s="49"/>
      <c r="OH40" s="49"/>
      <c r="OI40" s="49"/>
      <c r="OJ40" s="49"/>
      <c r="OK40" s="49"/>
      <c r="OL40" s="49"/>
      <c r="OM40" s="49"/>
      <c r="ON40" s="49"/>
      <c r="OO40" s="49"/>
      <c r="OP40" s="49"/>
      <c r="OQ40" s="49"/>
      <c r="OR40" s="49"/>
      <c r="OS40" s="49"/>
      <c r="OT40" s="49"/>
      <c r="OU40" s="49"/>
      <c r="OV40" s="49"/>
      <c r="OW40" s="49"/>
      <c r="OX40" s="49"/>
      <c r="OY40" s="49"/>
      <c r="OZ40" s="49"/>
      <c r="PA40" s="49"/>
      <c r="PB40" s="49"/>
      <c r="PC40" s="49"/>
      <c r="PD40" s="49"/>
      <c r="PE40" s="49"/>
      <c r="PF40" s="49"/>
      <c r="PG40" s="49"/>
      <c r="PH40" s="49"/>
      <c r="PI40" s="49"/>
      <c r="PJ40" s="49"/>
      <c r="PK40" s="49"/>
      <c r="PL40" s="49"/>
      <c r="PM40" s="49"/>
      <c r="PN40" s="49"/>
      <c r="PO40" s="49"/>
      <c r="PP40" s="49"/>
      <c r="PQ40" s="49"/>
      <c r="PR40" s="49"/>
      <c r="PS40" s="49"/>
      <c r="PT40" s="49"/>
      <c r="PU40" s="49"/>
      <c r="PV40" s="49"/>
      <c r="PW40" s="49"/>
      <c r="PX40" s="49"/>
      <c r="PY40" s="49"/>
      <c r="PZ40" s="49"/>
      <c r="QA40" s="49"/>
      <c r="QB40" s="49"/>
      <c r="QC40" s="49"/>
      <c r="QD40" s="49"/>
      <c r="QE40" s="49"/>
      <c r="QF40" s="49"/>
      <c r="QG40" s="49"/>
      <c r="QH40" s="49"/>
      <c r="QI40" s="49"/>
      <c r="QJ40" s="49"/>
      <c r="QK40" s="49"/>
      <c r="QL40" s="49"/>
      <c r="QM40" s="49"/>
      <c r="QN40" s="49"/>
      <c r="QO40" s="49"/>
      <c r="QP40" s="49"/>
      <c r="QQ40" s="49"/>
      <c r="QR40" s="49"/>
      <c r="QS40" s="49"/>
      <c r="QT40" s="49"/>
      <c r="QU40" s="49"/>
      <c r="QV40" s="49"/>
      <c r="QW40" s="49"/>
      <c r="QX40" s="49"/>
      <c r="QY40" s="49"/>
      <c r="QZ40" s="49"/>
      <c r="RA40" s="49"/>
      <c r="RB40" s="49"/>
      <c r="RC40" s="49"/>
      <c r="RD40" s="49"/>
      <c r="RE40" s="49"/>
      <c r="RF40" s="49"/>
      <c r="RG40" s="49"/>
      <c r="RH40" s="49"/>
      <c r="RI40" s="49"/>
      <c r="RJ40" s="49"/>
      <c r="RK40" s="49"/>
      <c r="RL40" s="49"/>
      <c r="RM40" s="49"/>
      <c r="RN40" s="49"/>
      <c r="RO40" s="49"/>
      <c r="RP40" s="49"/>
      <c r="RQ40" s="49"/>
      <c r="RR40" s="49"/>
      <c r="RS40" s="49"/>
      <c r="RT40" s="49"/>
      <c r="RU40" s="49"/>
      <c r="RV40" s="49"/>
      <c r="RW40" s="49"/>
      <c r="RX40" s="49"/>
      <c r="RY40" s="49"/>
      <c r="RZ40" s="49"/>
      <c r="SA40" s="49"/>
      <c r="SB40" s="49"/>
      <c r="SC40" s="49"/>
      <c r="SD40" s="49"/>
      <c r="SE40" s="49"/>
      <c r="SF40" s="49"/>
      <c r="SG40" s="49"/>
      <c r="SH40" s="49"/>
      <c r="SI40" s="49"/>
      <c r="SJ40" s="49"/>
      <c r="SK40" s="49"/>
      <c r="SL40" s="49"/>
      <c r="SM40" s="49"/>
      <c r="SN40" s="49"/>
      <c r="SO40" s="49"/>
      <c r="SP40" s="49"/>
      <c r="SQ40" s="49"/>
      <c r="SR40" s="49"/>
      <c r="SS40" s="49"/>
      <c r="ST40" s="49"/>
      <c r="SU40" s="49"/>
      <c r="SV40" s="49"/>
      <c r="SW40" s="49"/>
      <c r="SX40" s="49"/>
      <c r="SY40" s="49"/>
      <c r="SZ40" s="49"/>
      <c r="TA40" s="49"/>
      <c r="TB40" s="49"/>
      <c r="TC40" s="49"/>
      <c r="TD40" s="49"/>
      <c r="TE40" s="49"/>
      <c r="TF40" s="49"/>
      <c r="TG40" s="49"/>
      <c r="TH40" s="49"/>
      <c r="TI40" s="49"/>
      <c r="TJ40" s="49"/>
      <c r="TK40" s="49"/>
      <c r="TL40" s="49"/>
      <c r="TM40" s="49"/>
      <c r="TN40" s="49"/>
      <c r="TO40" s="49"/>
      <c r="TP40" s="49"/>
      <c r="TQ40" s="49"/>
      <c r="TR40" s="49"/>
      <c r="TS40" s="49"/>
      <c r="TT40" s="49"/>
      <c r="TU40" s="49"/>
      <c r="TV40" s="49"/>
      <c r="TW40" s="49"/>
      <c r="TX40" s="49"/>
      <c r="TY40" s="49"/>
      <c r="TZ40" s="49"/>
      <c r="UA40" s="49"/>
      <c r="UB40" s="49"/>
      <c r="UC40" s="49"/>
      <c r="UD40" s="49"/>
      <c r="UE40" s="49"/>
      <c r="UF40" s="49"/>
      <c r="UG40" s="49"/>
      <c r="UH40" s="49"/>
      <c r="UI40" s="49"/>
      <c r="UJ40" s="49"/>
      <c r="UK40" s="49"/>
      <c r="UL40" s="49"/>
      <c r="UM40" s="49"/>
      <c r="UN40" s="49"/>
      <c r="UO40" s="49"/>
      <c r="UP40" s="49"/>
      <c r="UQ40" s="49"/>
      <c r="UR40" s="49"/>
      <c r="US40" s="49"/>
      <c r="UT40" s="49"/>
      <c r="UU40" s="49"/>
      <c r="UV40" s="49"/>
      <c r="UW40" s="49"/>
      <c r="UX40" s="49"/>
      <c r="UY40" s="49"/>
      <c r="UZ40" s="49"/>
      <c r="VA40" s="49"/>
      <c r="VB40" s="49"/>
      <c r="VC40" s="49"/>
    </row>
    <row r="41" spans="1:575" s="33" customFormat="1" ht="3" customHeight="1" x14ac:dyDescent="0.25">
      <c r="A41" s="32"/>
      <c r="B41" s="37"/>
      <c r="C41" s="161"/>
      <c r="D41" s="162"/>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row>
    <row r="42" spans="1:575" s="45" customFormat="1" x14ac:dyDescent="0.25">
      <c r="A42" s="23" t="s">
        <v>109</v>
      </c>
      <c r="B42" s="47">
        <v>83494824</v>
      </c>
      <c r="C42" s="48"/>
      <c r="D42" s="48"/>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c r="IY42" s="49"/>
      <c r="IZ42" s="49"/>
      <c r="JA42" s="49"/>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c r="KC42" s="49"/>
      <c r="KD42" s="49"/>
      <c r="KE42" s="49"/>
      <c r="KF42" s="49"/>
      <c r="KG42" s="49"/>
      <c r="KH42" s="49"/>
      <c r="KI42" s="49"/>
      <c r="KJ42" s="49"/>
      <c r="KK42" s="49"/>
      <c r="KL42" s="49"/>
      <c r="KM42" s="49"/>
      <c r="KN42" s="49"/>
      <c r="KO42" s="49"/>
      <c r="KP42" s="49"/>
      <c r="KQ42" s="49"/>
      <c r="KR42" s="49"/>
      <c r="KS42" s="49"/>
      <c r="KT42" s="49"/>
      <c r="KU42" s="49"/>
      <c r="KV42" s="49"/>
      <c r="KW42" s="49"/>
      <c r="KX42" s="49"/>
      <c r="KY42" s="49"/>
      <c r="KZ42" s="49"/>
      <c r="LA42" s="49"/>
      <c r="LB42" s="49"/>
      <c r="LC42" s="49"/>
      <c r="LD42" s="49"/>
      <c r="LE42" s="49"/>
      <c r="LF42" s="49"/>
      <c r="LG42" s="49"/>
      <c r="LH42" s="49"/>
      <c r="LI42" s="49"/>
      <c r="LJ42" s="49"/>
      <c r="LK42" s="49"/>
      <c r="LL42" s="49"/>
      <c r="LM42" s="49"/>
      <c r="LN42" s="49"/>
      <c r="LO42" s="49"/>
      <c r="LP42" s="49"/>
      <c r="LQ42" s="49"/>
      <c r="LR42" s="49"/>
      <c r="LS42" s="49"/>
      <c r="LT42" s="49"/>
      <c r="LU42" s="49"/>
      <c r="LV42" s="49"/>
      <c r="LW42" s="49"/>
      <c r="LX42" s="49"/>
      <c r="LY42" s="49"/>
      <c r="LZ42" s="49"/>
      <c r="MA42" s="49"/>
      <c r="MB42" s="49"/>
      <c r="MC42" s="49"/>
      <c r="MD42" s="49"/>
      <c r="ME42" s="49"/>
      <c r="MF42" s="49"/>
      <c r="MG42" s="49"/>
      <c r="MH42" s="49"/>
      <c r="MI42" s="49"/>
      <c r="MJ42" s="49"/>
      <c r="MK42" s="49"/>
      <c r="ML42" s="49"/>
      <c r="MM42" s="49"/>
      <c r="MN42" s="49"/>
      <c r="MO42" s="49"/>
      <c r="MP42" s="49"/>
      <c r="MQ42" s="49"/>
      <c r="MR42" s="49"/>
      <c r="MS42" s="49"/>
      <c r="MT42" s="49"/>
      <c r="MU42" s="49"/>
      <c r="MV42" s="49"/>
      <c r="MW42" s="49"/>
      <c r="MX42" s="49"/>
      <c r="MY42" s="49"/>
      <c r="MZ42" s="49"/>
      <c r="NA42" s="49"/>
      <c r="NB42" s="49"/>
      <c r="NC42" s="49"/>
      <c r="ND42" s="49"/>
      <c r="NE42" s="49"/>
      <c r="NF42" s="49"/>
      <c r="NG42" s="49"/>
      <c r="NH42" s="49"/>
      <c r="NI42" s="49"/>
      <c r="NJ42" s="49"/>
      <c r="NK42" s="49"/>
      <c r="NL42" s="49"/>
      <c r="NM42" s="49"/>
      <c r="NN42" s="49"/>
      <c r="NO42" s="49"/>
      <c r="NP42" s="49"/>
      <c r="NQ42" s="49"/>
      <c r="NR42" s="49"/>
      <c r="NS42" s="49"/>
      <c r="NT42" s="49"/>
      <c r="NU42" s="49"/>
      <c r="NV42" s="49"/>
      <c r="NW42" s="49"/>
      <c r="NX42" s="49"/>
      <c r="NY42" s="49"/>
      <c r="NZ42" s="49"/>
      <c r="OA42" s="49"/>
      <c r="OB42" s="49"/>
      <c r="OC42" s="49"/>
      <c r="OD42" s="49"/>
      <c r="OE42" s="49"/>
      <c r="OF42" s="49"/>
      <c r="OG42" s="49"/>
      <c r="OH42" s="49"/>
      <c r="OI42" s="49"/>
      <c r="OJ42" s="49"/>
      <c r="OK42" s="49"/>
      <c r="OL42" s="49"/>
      <c r="OM42" s="49"/>
      <c r="ON42" s="49"/>
      <c r="OO42" s="49"/>
      <c r="OP42" s="49"/>
      <c r="OQ42" s="49"/>
      <c r="OR42" s="49"/>
      <c r="OS42" s="49"/>
      <c r="OT42" s="49"/>
      <c r="OU42" s="49"/>
      <c r="OV42" s="49"/>
      <c r="OW42" s="49"/>
      <c r="OX42" s="49"/>
      <c r="OY42" s="49"/>
      <c r="OZ42" s="49"/>
      <c r="PA42" s="49"/>
      <c r="PB42" s="49"/>
      <c r="PC42" s="49"/>
      <c r="PD42" s="49"/>
      <c r="PE42" s="49"/>
      <c r="PF42" s="49"/>
      <c r="PG42" s="49"/>
      <c r="PH42" s="49"/>
      <c r="PI42" s="49"/>
      <c r="PJ42" s="49"/>
      <c r="PK42" s="49"/>
      <c r="PL42" s="49"/>
      <c r="PM42" s="49"/>
      <c r="PN42" s="49"/>
      <c r="PO42" s="49"/>
      <c r="PP42" s="49"/>
      <c r="PQ42" s="49"/>
      <c r="PR42" s="49"/>
      <c r="PS42" s="49"/>
      <c r="PT42" s="49"/>
      <c r="PU42" s="49"/>
      <c r="PV42" s="49"/>
      <c r="PW42" s="49"/>
      <c r="PX42" s="49"/>
      <c r="PY42" s="49"/>
      <c r="PZ42" s="49"/>
      <c r="QA42" s="49"/>
      <c r="QB42" s="49"/>
      <c r="QC42" s="49"/>
      <c r="QD42" s="49"/>
      <c r="QE42" s="49"/>
      <c r="QF42" s="49"/>
      <c r="QG42" s="49"/>
      <c r="QH42" s="49"/>
      <c r="QI42" s="49"/>
      <c r="QJ42" s="49"/>
      <c r="QK42" s="49"/>
      <c r="QL42" s="49"/>
      <c r="QM42" s="49"/>
      <c r="QN42" s="49"/>
      <c r="QO42" s="49"/>
      <c r="QP42" s="49"/>
      <c r="QQ42" s="49"/>
      <c r="QR42" s="49"/>
      <c r="QS42" s="49"/>
      <c r="QT42" s="49"/>
      <c r="QU42" s="49"/>
      <c r="QV42" s="49"/>
      <c r="QW42" s="49"/>
      <c r="QX42" s="49"/>
      <c r="QY42" s="49"/>
      <c r="QZ42" s="49"/>
      <c r="RA42" s="49"/>
      <c r="RB42" s="49"/>
      <c r="RC42" s="49"/>
      <c r="RD42" s="49"/>
      <c r="RE42" s="49"/>
      <c r="RF42" s="49"/>
      <c r="RG42" s="49"/>
      <c r="RH42" s="49"/>
      <c r="RI42" s="49"/>
      <c r="RJ42" s="49"/>
      <c r="RK42" s="49"/>
      <c r="RL42" s="49"/>
      <c r="RM42" s="49"/>
      <c r="RN42" s="49"/>
      <c r="RO42" s="49"/>
      <c r="RP42" s="49"/>
      <c r="RQ42" s="49"/>
      <c r="RR42" s="49"/>
      <c r="RS42" s="49"/>
      <c r="RT42" s="49"/>
      <c r="RU42" s="49"/>
      <c r="RV42" s="49"/>
      <c r="RW42" s="49"/>
      <c r="RX42" s="49"/>
      <c r="RY42" s="49"/>
      <c r="RZ42" s="49"/>
      <c r="SA42" s="49"/>
      <c r="SB42" s="49"/>
      <c r="SC42" s="49"/>
      <c r="SD42" s="49"/>
      <c r="SE42" s="49"/>
      <c r="SF42" s="49"/>
      <c r="SG42" s="49"/>
      <c r="SH42" s="49"/>
      <c r="SI42" s="49"/>
      <c r="SJ42" s="49"/>
      <c r="SK42" s="49"/>
      <c r="SL42" s="49"/>
      <c r="SM42" s="49"/>
      <c r="SN42" s="49"/>
      <c r="SO42" s="49"/>
      <c r="SP42" s="49"/>
      <c r="SQ42" s="49"/>
      <c r="SR42" s="49"/>
      <c r="SS42" s="49"/>
      <c r="ST42" s="49"/>
      <c r="SU42" s="49"/>
      <c r="SV42" s="49"/>
      <c r="SW42" s="49"/>
      <c r="SX42" s="49"/>
      <c r="SY42" s="49"/>
      <c r="SZ42" s="49"/>
      <c r="TA42" s="49"/>
      <c r="TB42" s="49"/>
      <c r="TC42" s="49"/>
      <c r="TD42" s="49"/>
      <c r="TE42" s="49"/>
      <c r="TF42" s="49"/>
      <c r="TG42" s="49"/>
      <c r="TH42" s="49"/>
      <c r="TI42" s="49"/>
      <c r="TJ42" s="49"/>
      <c r="TK42" s="49"/>
      <c r="TL42" s="49"/>
      <c r="TM42" s="49"/>
      <c r="TN42" s="49"/>
      <c r="TO42" s="49"/>
      <c r="TP42" s="49"/>
      <c r="TQ42" s="49"/>
      <c r="TR42" s="49"/>
      <c r="TS42" s="49"/>
      <c r="TT42" s="49"/>
      <c r="TU42" s="49"/>
      <c r="TV42" s="49"/>
      <c r="TW42" s="49"/>
      <c r="TX42" s="49"/>
      <c r="TY42" s="49"/>
      <c r="TZ42" s="49"/>
      <c r="UA42" s="49"/>
      <c r="UB42" s="49"/>
      <c r="UC42" s="49"/>
      <c r="UD42" s="49"/>
      <c r="UE42" s="49"/>
      <c r="UF42" s="49"/>
      <c r="UG42" s="49"/>
      <c r="UH42" s="49"/>
      <c r="UI42" s="49"/>
      <c r="UJ42" s="49"/>
      <c r="UK42" s="49"/>
      <c r="UL42" s="49"/>
      <c r="UM42" s="49"/>
      <c r="UN42" s="49"/>
      <c r="UO42" s="49"/>
      <c r="UP42" s="49"/>
      <c r="UQ42" s="49"/>
      <c r="UR42" s="49"/>
      <c r="US42" s="49"/>
      <c r="UT42" s="49"/>
      <c r="UU42" s="49"/>
      <c r="UV42" s="49"/>
      <c r="UW42" s="49"/>
      <c r="UX42" s="49"/>
      <c r="UY42" s="49"/>
      <c r="UZ42" s="49"/>
      <c r="VA42" s="49"/>
      <c r="VB42" s="49"/>
      <c r="VC42" s="49"/>
    </row>
    <row r="43" spans="1:575" s="33" customFormat="1" ht="3" customHeight="1" x14ac:dyDescent="0.25">
      <c r="A43" s="32"/>
      <c r="B43" s="30"/>
      <c r="C43" s="30"/>
      <c r="D43" s="3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row>
    <row r="44" spans="1:575" s="45" customFormat="1" x14ac:dyDescent="0.25">
      <c r="A44" s="23" t="s">
        <v>110</v>
      </c>
      <c r="B44" s="47">
        <v>94027542.379999995</v>
      </c>
      <c r="C44" s="23" t="s">
        <v>112</v>
      </c>
      <c r="D44" s="46">
        <f>IFERROR(B44/B42,0)</f>
        <v>1.1261481595553755</v>
      </c>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c r="LA44" s="49"/>
      <c r="LB44" s="49"/>
      <c r="LC44" s="49"/>
      <c r="LD44" s="49"/>
      <c r="LE44" s="49"/>
      <c r="LF44" s="49"/>
      <c r="LG44" s="49"/>
      <c r="LH44" s="49"/>
      <c r="LI44" s="49"/>
      <c r="LJ44" s="49"/>
      <c r="LK44" s="49"/>
      <c r="LL44" s="49"/>
      <c r="LM44" s="49"/>
      <c r="LN44" s="49"/>
      <c r="LO44" s="49"/>
      <c r="LP44" s="49"/>
      <c r="LQ44" s="49"/>
      <c r="LR44" s="49"/>
      <c r="LS44" s="49"/>
      <c r="LT44" s="49"/>
      <c r="LU44" s="49"/>
      <c r="LV44" s="49"/>
      <c r="LW44" s="49"/>
      <c r="LX44" s="49"/>
      <c r="LY44" s="49"/>
      <c r="LZ44" s="49"/>
      <c r="MA44" s="49"/>
      <c r="MB44" s="49"/>
      <c r="MC44" s="49"/>
      <c r="MD44" s="49"/>
      <c r="ME44" s="49"/>
      <c r="MF44" s="49"/>
      <c r="MG44" s="49"/>
      <c r="MH44" s="49"/>
      <c r="MI44" s="49"/>
      <c r="MJ44" s="49"/>
      <c r="MK44" s="49"/>
      <c r="ML44" s="49"/>
      <c r="MM44" s="49"/>
      <c r="MN44" s="49"/>
      <c r="MO44" s="49"/>
      <c r="MP44" s="49"/>
      <c r="MQ44" s="49"/>
      <c r="MR44" s="49"/>
      <c r="MS44" s="49"/>
      <c r="MT44" s="49"/>
      <c r="MU44" s="49"/>
      <c r="MV44" s="49"/>
      <c r="MW44" s="49"/>
      <c r="MX44" s="49"/>
      <c r="MY44" s="49"/>
      <c r="MZ44" s="49"/>
      <c r="NA44" s="49"/>
      <c r="NB44" s="49"/>
      <c r="NC44" s="49"/>
      <c r="ND44" s="49"/>
      <c r="NE44" s="49"/>
      <c r="NF44" s="49"/>
      <c r="NG44" s="49"/>
      <c r="NH44" s="49"/>
      <c r="NI44" s="49"/>
      <c r="NJ44" s="49"/>
      <c r="NK44" s="49"/>
      <c r="NL44" s="49"/>
      <c r="NM44" s="49"/>
      <c r="NN44" s="49"/>
      <c r="NO44" s="49"/>
      <c r="NP44" s="49"/>
      <c r="NQ44" s="49"/>
      <c r="NR44" s="49"/>
      <c r="NS44" s="49"/>
      <c r="NT44" s="49"/>
      <c r="NU44" s="49"/>
      <c r="NV44" s="49"/>
      <c r="NW44" s="49"/>
      <c r="NX44" s="49"/>
      <c r="NY44" s="49"/>
      <c r="NZ44" s="49"/>
      <c r="OA44" s="49"/>
      <c r="OB44" s="49"/>
      <c r="OC44" s="49"/>
      <c r="OD44" s="49"/>
      <c r="OE44" s="49"/>
      <c r="OF44" s="49"/>
      <c r="OG44" s="49"/>
      <c r="OH44" s="49"/>
      <c r="OI44" s="49"/>
      <c r="OJ44" s="49"/>
      <c r="OK44" s="49"/>
      <c r="OL44" s="49"/>
      <c r="OM44" s="49"/>
      <c r="ON44" s="49"/>
      <c r="OO44" s="49"/>
      <c r="OP44" s="49"/>
      <c r="OQ44" s="49"/>
      <c r="OR44" s="49"/>
      <c r="OS44" s="49"/>
      <c r="OT44" s="49"/>
      <c r="OU44" s="49"/>
      <c r="OV44" s="49"/>
      <c r="OW44" s="49"/>
      <c r="OX44" s="49"/>
      <c r="OY44" s="49"/>
      <c r="OZ44" s="49"/>
      <c r="PA44" s="49"/>
      <c r="PB44" s="49"/>
      <c r="PC44" s="49"/>
      <c r="PD44" s="49"/>
      <c r="PE44" s="49"/>
      <c r="PF44" s="49"/>
      <c r="PG44" s="49"/>
      <c r="PH44" s="49"/>
      <c r="PI44" s="49"/>
      <c r="PJ44" s="49"/>
      <c r="PK44" s="49"/>
      <c r="PL44" s="49"/>
      <c r="PM44" s="49"/>
      <c r="PN44" s="49"/>
      <c r="PO44" s="49"/>
      <c r="PP44" s="49"/>
      <c r="PQ44" s="49"/>
      <c r="PR44" s="49"/>
      <c r="PS44" s="49"/>
      <c r="PT44" s="49"/>
      <c r="PU44" s="49"/>
      <c r="PV44" s="49"/>
      <c r="PW44" s="49"/>
      <c r="PX44" s="49"/>
      <c r="PY44" s="49"/>
      <c r="PZ44" s="49"/>
      <c r="QA44" s="49"/>
      <c r="QB44" s="49"/>
      <c r="QC44" s="49"/>
      <c r="QD44" s="49"/>
      <c r="QE44" s="49"/>
      <c r="QF44" s="49"/>
      <c r="QG44" s="49"/>
      <c r="QH44" s="49"/>
      <c r="QI44" s="49"/>
      <c r="QJ44" s="49"/>
      <c r="QK44" s="49"/>
      <c r="QL44" s="49"/>
      <c r="QM44" s="49"/>
      <c r="QN44" s="49"/>
      <c r="QO44" s="49"/>
      <c r="QP44" s="49"/>
      <c r="QQ44" s="49"/>
      <c r="QR44" s="49"/>
      <c r="QS44" s="49"/>
      <c r="QT44" s="49"/>
      <c r="QU44" s="49"/>
      <c r="QV44" s="49"/>
      <c r="QW44" s="49"/>
      <c r="QX44" s="49"/>
      <c r="QY44" s="49"/>
      <c r="QZ44" s="49"/>
      <c r="RA44" s="49"/>
      <c r="RB44" s="49"/>
      <c r="RC44" s="49"/>
      <c r="RD44" s="49"/>
      <c r="RE44" s="49"/>
      <c r="RF44" s="49"/>
      <c r="RG44" s="49"/>
      <c r="RH44" s="49"/>
      <c r="RI44" s="49"/>
      <c r="RJ44" s="49"/>
      <c r="RK44" s="49"/>
      <c r="RL44" s="49"/>
      <c r="RM44" s="49"/>
      <c r="RN44" s="49"/>
      <c r="RO44" s="49"/>
      <c r="RP44" s="49"/>
      <c r="RQ44" s="49"/>
      <c r="RR44" s="49"/>
      <c r="RS44" s="49"/>
      <c r="RT44" s="49"/>
      <c r="RU44" s="49"/>
      <c r="RV44" s="49"/>
      <c r="RW44" s="49"/>
      <c r="RX44" s="49"/>
      <c r="RY44" s="49"/>
      <c r="RZ44" s="49"/>
      <c r="SA44" s="49"/>
      <c r="SB44" s="49"/>
      <c r="SC44" s="49"/>
      <c r="SD44" s="49"/>
      <c r="SE44" s="49"/>
      <c r="SF44" s="49"/>
      <c r="SG44" s="49"/>
      <c r="SH44" s="49"/>
      <c r="SI44" s="49"/>
      <c r="SJ44" s="49"/>
      <c r="SK44" s="49"/>
      <c r="SL44" s="49"/>
      <c r="SM44" s="49"/>
      <c r="SN44" s="49"/>
      <c r="SO44" s="49"/>
      <c r="SP44" s="49"/>
      <c r="SQ44" s="49"/>
      <c r="SR44" s="49"/>
      <c r="SS44" s="49"/>
      <c r="ST44" s="49"/>
      <c r="SU44" s="49"/>
      <c r="SV44" s="49"/>
      <c r="SW44" s="49"/>
      <c r="SX44" s="49"/>
      <c r="SY44" s="49"/>
      <c r="SZ44" s="49"/>
      <c r="TA44" s="49"/>
      <c r="TB44" s="49"/>
      <c r="TC44" s="49"/>
      <c r="TD44" s="49"/>
      <c r="TE44" s="49"/>
      <c r="TF44" s="49"/>
      <c r="TG44" s="49"/>
      <c r="TH44" s="49"/>
      <c r="TI44" s="49"/>
      <c r="TJ44" s="49"/>
      <c r="TK44" s="49"/>
      <c r="TL44" s="49"/>
      <c r="TM44" s="49"/>
      <c r="TN44" s="49"/>
      <c r="TO44" s="49"/>
      <c r="TP44" s="49"/>
      <c r="TQ44" s="49"/>
      <c r="TR44" s="49"/>
      <c r="TS44" s="49"/>
      <c r="TT44" s="49"/>
      <c r="TU44" s="49"/>
      <c r="TV44" s="49"/>
      <c r="TW44" s="49"/>
      <c r="TX44" s="49"/>
      <c r="TY44" s="49"/>
      <c r="TZ44" s="49"/>
      <c r="UA44" s="49"/>
      <c r="UB44" s="49"/>
      <c r="UC44" s="49"/>
      <c r="UD44" s="49"/>
      <c r="UE44" s="49"/>
      <c r="UF44" s="49"/>
      <c r="UG44" s="49"/>
      <c r="UH44" s="49"/>
      <c r="UI44" s="49"/>
      <c r="UJ44" s="49"/>
      <c r="UK44" s="49"/>
      <c r="UL44" s="49"/>
      <c r="UM44" s="49"/>
      <c r="UN44" s="49"/>
      <c r="UO44" s="49"/>
      <c r="UP44" s="49"/>
      <c r="UQ44" s="49"/>
      <c r="UR44" s="49"/>
      <c r="US44" s="49"/>
      <c r="UT44" s="49"/>
      <c r="UU44" s="49"/>
      <c r="UV44" s="49"/>
      <c r="UW44" s="49"/>
      <c r="UX44" s="49"/>
      <c r="UY44" s="49"/>
      <c r="UZ44" s="49"/>
      <c r="VA44" s="49"/>
      <c r="VB44" s="49"/>
      <c r="VC44" s="49"/>
    </row>
    <row r="45" spans="1:575" ht="3" customHeight="1" x14ac:dyDescent="0.25">
      <c r="A45" s="25"/>
      <c r="B45" s="25"/>
      <c r="C45" s="25"/>
      <c r="D45" s="25"/>
    </row>
    <row r="46" spans="1:575" s="45" customFormat="1" x14ac:dyDescent="0.25">
      <c r="A46" s="23" t="s">
        <v>111</v>
      </c>
      <c r="B46" s="110">
        <v>-3877395.1400000304</v>
      </c>
      <c r="C46" s="48"/>
      <c r="D46" s="48"/>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c r="IX46" s="49"/>
      <c r="IY46" s="49"/>
      <c r="IZ46" s="49"/>
      <c r="JA46" s="49"/>
      <c r="JB46" s="49"/>
      <c r="JC46" s="49"/>
      <c r="JD46" s="49"/>
      <c r="JE46" s="49"/>
      <c r="JF46" s="49"/>
      <c r="JG46" s="49"/>
      <c r="JH46" s="49"/>
      <c r="JI46" s="49"/>
      <c r="JJ46" s="49"/>
      <c r="JK46" s="49"/>
      <c r="JL46" s="49"/>
      <c r="JM46" s="49"/>
      <c r="JN46" s="49"/>
      <c r="JO46" s="49"/>
      <c r="JP46" s="49"/>
      <c r="JQ46" s="49"/>
      <c r="JR46" s="49"/>
      <c r="JS46" s="49"/>
      <c r="JT46" s="49"/>
      <c r="JU46" s="49"/>
      <c r="JV46" s="49"/>
      <c r="JW46" s="49"/>
      <c r="JX46" s="49"/>
      <c r="JY46" s="49"/>
      <c r="JZ46" s="49"/>
      <c r="KA46" s="49"/>
      <c r="KB46" s="49"/>
      <c r="KC46" s="49"/>
      <c r="KD46" s="49"/>
      <c r="KE46" s="49"/>
      <c r="KF46" s="49"/>
      <c r="KG46" s="49"/>
      <c r="KH46" s="49"/>
      <c r="KI46" s="49"/>
      <c r="KJ46" s="49"/>
      <c r="KK46" s="49"/>
      <c r="KL46" s="49"/>
      <c r="KM46" s="49"/>
      <c r="KN46" s="49"/>
      <c r="KO46" s="49"/>
      <c r="KP46" s="49"/>
      <c r="KQ46" s="49"/>
      <c r="KR46" s="49"/>
      <c r="KS46" s="49"/>
      <c r="KT46" s="49"/>
      <c r="KU46" s="49"/>
      <c r="KV46" s="49"/>
      <c r="KW46" s="49"/>
      <c r="KX46" s="49"/>
      <c r="KY46" s="49"/>
      <c r="KZ46" s="49"/>
      <c r="LA46" s="49"/>
      <c r="LB46" s="49"/>
      <c r="LC46" s="49"/>
      <c r="LD46" s="49"/>
      <c r="LE46" s="49"/>
      <c r="LF46" s="49"/>
      <c r="LG46" s="49"/>
      <c r="LH46" s="49"/>
      <c r="LI46" s="49"/>
      <c r="LJ46" s="49"/>
      <c r="LK46" s="49"/>
      <c r="LL46" s="49"/>
      <c r="LM46" s="49"/>
      <c r="LN46" s="49"/>
      <c r="LO46" s="49"/>
      <c r="LP46" s="49"/>
      <c r="LQ46" s="49"/>
      <c r="LR46" s="49"/>
      <c r="LS46" s="49"/>
      <c r="LT46" s="49"/>
      <c r="LU46" s="49"/>
      <c r="LV46" s="49"/>
      <c r="LW46" s="49"/>
      <c r="LX46" s="49"/>
      <c r="LY46" s="49"/>
      <c r="LZ46" s="49"/>
      <c r="MA46" s="49"/>
      <c r="MB46" s="49"/>
      <c r="MC46" s="49"/>
      <c r="MD46" s="49"/>
      <c r="ME46" s="49"/>
      <c r="MF46" s="49"/>
      <c r="MG46" s="49"/>
      <c r="MH46" s="49"/>
      <c r="MI46" s="49"/>
      <c r="MJ46" s="49"/>
      <c r="MK46" s="49"/>
      <c r="ML46" s="49"/>
      <c r="MM46" s="49"/>
      <c r="MN46" s="49"/>
      <c r="MO46" s="49"/>
      <c r="MP46" s="49"/>
      <c r="MQ46" s="49"/>
      <c r="MR46" s="49"/>
      <c r="MS46" s="49"/>
      <c r="MT46" s="49"/>
      <c r="MU46" s="49"/>
      <c r="MV46" s="49"/>
      <c r="MW46" s="49"/>
      <c r="MX46" s="49"/>
      <c r="MY46" s="49"/>
      <c r="MZ46" s="49"/>
      <c r="NA46" s="49"/>
      <c r="NB46" s="49"/>
      <c r="NC46" s="49"/>
      <c r="ND46" s="49"/>
      <c r="NE46" s="49"/>
      <c r="NF46" s="49"/>
      <c r="NG46" s="49"/>
      <c r="NH46" s="49"/>
      <c r="NI46" s="49"/>
      <c r="NJ46" s="49"/>
      <c r="NK46" s="49"/>
      <c r="NL46" s="49"/>
      <c r="NM46" s="49"/>
      <c r="NN46" s="49"/>
      <c r="NO46" s="49"/>
      <c r="NP46" s="49"/>
      <c r="NQ46" s="49"/>
      <c r="NR46" s="49"/>
      <c r="NS46" s="49"/>
      <c r="NT46" s="49"/>
      <c r="NU46" s="49"/>
      <c r="NV46" s="49"/>
      <c r="NW46" s="49"/>
      <c r="NX46" s="49"/>
      <c r="NY46" s="49"/>
      <c r="NZ46" s="49"/>
      <c r="OA46" s="49"/>
      <c r="OB46" s="49"/>
      <c r="OC46" s="49"/>
      <c r="OD46" s="49"/>
      <c r="OE46" s="49"/>
      <c r="OF46" s="49"/>
      <c r="OG46" s="49"/>
      <c r="OH46" s="49"/>
      <c r="OI46" s="49"/>
      <c r="OJ46" s="49"/>
      <c r="OK46" s="49"/>
      <c r="OL46" s="49"/>
      <c r="OM46" s="49"/>
      <c r="ON46" s="49"/>
      <c r="OO46" s="49"/>
      <c r="OP46" s="49"/>
      <c r="OQ46" s="49"/>
      <c r="OR46" s="49"/>
      <c r="OS46" s="49"/>
      <c r="OT46" s="49"/>
      <c r="OU46" s="49"/>
      <c r="OV46" s="49"/>
      <c r="OW46" s="49"/>
      <c r="OX46" s="49"/>
      <c r="OY46" s="49"/>
      <c r="OZ46" s="49"/>
      <c r="PA46" s="49"/>
      <c r="PB46" s="49"/>
      <c r="PC46" s="49"/>
      <c r="PD46" s="49"/>
      <c r="PE46" s="49"/>
      <c r="PF46" s="49"/>
      <c r="PG46" s="49"/>
      <c r="PH46" s="49"/>
      <c r="PI46" s="49"/>
      <c r="PJ46" s="49"/>
      <c r="PK46" s="49"/>
      <c r="PL46" s="49"/>
      <c r="PM46" s="49"/>
      <c r="PN46" s="49"/>
      <c r="PO46" s="49"/>
      <c r="PP46" s="49"/>
      <c r="PQ46" s="49"/>
      <c r="PR46" s="49"/>
      <c r="PS46" s="49"/>
      <c r="PT46" s="49"/>
      <c r="PU46" s="49"/>
      <c r="PV46" s="49"/>
      <c r="PW46" s="49"/>
      <c r="PX46" s="49"/>
      <c r="PY46" s="49"/>
      <c r="PZ46" s="49"/>
      <c r="QA46" s="49"/>
      <c r="QB46" s="49"/>
      <c r="QC46" s="49"/>
      <c r="QD46" s="49"/>
      <c r="QE46" s="49"/>
      <c r="QF46" s="49"/>
      <c r="QG46" s="49"/>
      <c r="QH46" s="49"/>
      <c r="QI46" s="49"/>
      <c r="QJ46" s="49"/>
      <c r="QK46" s="49"/>
      <c r="QL46" s="49"/>
      <c r="QM46" s="49"/>
      <c r="QN46" s="49"/>
      <c r="QO46" s="49"/>
      <c r="QP46" s="49"/>
      <c r="QQ46" s="49"/>
      <c r="QR46" s="49"/>
      <c r="QS46" s="49"/>
      <c r="QT46" s="49"/>
      <c r="QU46" s="49"/>
      <c r="QV46" s="49"/>
      <c r="QW46" s="49"/>
      <c r="QX46" s="49"/>
      <c r="QY46" s="49"/>
      <c r="QZ46" s="49"/>
      <c r="RA46" s="49"/>
      <c r="RB46" s="49"/>
      <c r="RC46" s="49"/>
      <c r="RD46" s="49"/>
      <c r="RE46" s="49"/>
      <c r="RF46" s="49"/>
      <c r="RG46" s="49"/>
      <c r="RH46" s="49"/>
      <c r="RI46" s="49"/>
      <c r="RJ46" s="49"/>
      <c r="RK46" s="49"/>
      <c r="RL46" s="49"/>
      <c r="RM46" s="49"/>
      <c r="RN46" s="49"/>
      <c r="RO46" s="49"/>
      <c r="RP46" s="49"/>
      <c r="RQ46" s="49"/>
      <c r="RR46" s="49"/>
      <c r="RS46" s="49"/>
      <c r="RT46" s="49"/>
      <c r="RU46" s="49"/>
      <c r="RV46" s="49"/>
      <c r="RW46" s="49"/>
      <c r="RX46" s="49"/>
      <c r="RY46" s="49"/>
      <c r="RZ46" s="49"/>
      <c r="SA46" s="49"/>
      <c r="SB46" s="49"/>
      <c r="SC46" s="49"/>
      <c r="SD46" s="49"/>
      <c r="SE46" s="49"/>
      <c r="SF46" s="49"/>
      <c r="SG46" s="49"/>
      <c r="SH46" s="49"/>
      <c r="SI46" s="49"/>
      <c r="SJ46" s="49"/>
      <c r="SK46" s="49"/>
      <c r="SL46" s="49"/>
      <c r="SM46" s="49"/>
      <c r="SN46" s="49"/>
      <c r="SO46" s="49"/>
      <c r="SP46" s="49"/>
      <c r="SQ46" s="49"/>
      <c r="SR46" s="49"/>
      <c r="SS46" s="49"/>
      <c r="ST46" s="49"/>
      <c r="SU46" s="49"/>
      <c r="SV46" s="49"/>
      <c r="SW46" s="49"/>
      <c r="SX46" s="49"/>
      <c r="SY46" s="49"/>
      <c r="SZ46" s="49"/>
      <c r="TA46" s="49"/>
      <c r="TB46" s="49"/>
      <c r="TC46" s="49"/>
      <c r="TD46" s="49"/>
      <c r="TE46" s="49"/>
      <c r="TF46" s="49"/>
      <c r="TG46" s="49"/>
      <c r="TH46" s="49"/>
      <c r="TI46" s="49"/>
      <c r="TJ46" s="49"/>
      <c r="TK46" s="49"/>
      <c r="TL46" s="49"/>
      <c r="TM46" s="49"/>
      <c r="TN46" s="49"/>
      <c r="TO46" s="49"/>
      <c r="TP46" s="49"/>
      <c r="TQ46" s="49"/>
      <c r="TR46" s="49"/>
      <c r="TS46" s="49"/>
      <c r="TT46" s="49"/>
      <c r="TU46" s="49"/>
      <c r="TV46" s="49"/>
      <c r="TW46" s="49"/>
      <c r="TX46" s="49"/>
      <c r="TY46" s="49"/>
      <c r="TZ46" s="49"/>
      <c r="UA46" s="49"/>
      <c r="UB46" s="49"/>
      <c r="UC46" s="49"/>
      <c r="UD46" s="49"/>
      <c r="UE46" s="49"/>
      <c r="UF46" s="49"/>
      <c r="UG46" s="49"/>
      <c r="UH46" s="49"/>
      <c r="UI46" s="49"/>
      <c r="UJ46" s="49"/>
      <c r="UK46" s="49"/>
      <c r="UL46" s="49"/>
      <c r="UM46" s="49"/>
      <c r="UN46" s="49"/>
      <c r="UO46" s="49"/>
      <c r="UP46" s="49"/>
      <c r="UQ46" s="49"/>
      <c r="UR46" s="49"/>
      <c r="US46" s="49"/>
      <c r="UT46" s="49"/>
      <c r="UU46" s="49"/>
      <c r="UV46" s="49"/>
      <c r="UW46" s="49"/>
      <c r="UX46" s="49"/>
      <c r="UY46" s="49"/>
      <c r="UZ46" s="49"/>
      <c r="VA46" s="49"/>
      <c r="VB46" s="49"/>
      <c r="VC46" s="49"/>
    </row>
    <row r="47" spans="1:575" s="45" customFormat="1" x14ac:dyDescent="0.25">
      <c r="A47" s="23"/>
      <c r="B47" s="96"/>
      <c r="C47" s="48"/>
      <c r="D47" s="48"/>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row>
    <row r="48" spans="1:575" x14ac:dyDescent="0.25">
      <c r="A48" s="41" t="s">
        <v>36</v>
      </c>
      <c r="B48" s="26"/>
      <c r="C48" s="26"/>
      <c r="D48" s="26"/>
    </row>
    <row r="49" spans="1:5" ht="139.5" customHeight="1" x14ac:dyDescent="0.25">
      <c r="A49" s="152" t="s">
        <v>128</v>
      </c>
      <c r="B49" s="153"/>
      <c r="C49" s="153"/>
      <c r="D49" s="154"/>
    </row>
    <row r="50" spans="1:5" ht="3.95" customHeight="1" x14ac:dyDescent="0.25">
      <c r="A50" s="25"/>
      <c r="B50" s="25"/>
      <c r="C50" s="25"/>
      <c r="D50" s="25"/>
    </row>
    <row r="51" spans="1:5" x14ac:dyDescent="0.25">
      <c r="A51" s="27" t="s">
        <v>32</v>
      </c>
      <c r="B51" s="26"/>
      <c r="C51" s="157"/>
      <c r="D51" s="158"/>
    </row>
    <row r="52" spans="1:5" ht="99.6" customHeight="1" x14ac:dyDescent="0.25">
      <c r="A52" s="164" t="s">
        <v>129</v>
      </c>
      <c r="B52" s="165"/>
      <c r="C52" s="165"/>
      <c r="D52" s="166"/>
    </row>
    <row r="53" spans="1:5" ht="3" customHeight="1" x14ac:dyDescent="0.25">
      <c r="A53" s="31"/>
      <c r="B53" s="31"/>
      <c r="C53" s="31"/>
      <c r="D53" s="31"/>
    </row>
    <row r="54" spans="1:5" x14ac:dyDescent="0.25">
      <c r="A54" s="41" t="s">
        <v>49</v>
      </c>
      <c r="B54" s="26"/>
      <c r="C54" s="26"/>
      <c r="D54" s="26"/>
    </row>
    <row r="55" spans="1:5" ht="262.5" customHeight="1" x14ac:dyDescent="0.25">
      <c r="A55" s="152" t="s">
        <v>56</v>
      </c>
      <c r="B55" s="153"/>
      <c r="C55" s="153"/>
      <c r="D55" s="154"/>
    </row>
    <row r="56" spans="1:5" x14ac:dyDescent="0.25">
      <c r="A56" s="22"/>
      <c r="B56" s="22"/>
      <c r="C56" s="22"/>
      <c r="D56" s="22"/>
      <c r="E56" s="22"/>
    </row>
    <row r="57" spans="1:5" x14ac:dyDescent="0.25">
      <c r="A57" s="22"/>
      <c r="B57" s="22"/>
      <c r="C57" s="22"/>
      <c r="D57" s="22"/>
      <c r="E57" s="22"/>
    </row>
    <row r="58" spans="1:5" x14ac:dyDescent="0.25">
      <c r="A58" s="22"/>
      <c r="B58" s="22"/>
      <c r="C58" s="22"/>
      <c r="D58" s="22"/>
      <c r="E58" s="22"/>
    </row>
    <row r="59" spans="1:5" x14ac:dyDescent="0.25">
      <c r="A59" s="22"/>
      <c r="B59" s="22"/>
      <c r="C59" s="22"/>
      <c r="D59" s="22"/>
      <c r="E59" s="22"/>
    </row>
    <row r="60" spans="1:5" x14ac:dyDescent="0.25">
      <c r="A60" s="22"/>
      <c r="B60" s="22"/>
      <c r="C60" s="22"/>
      <c r="D60" s="22"/>
      <c r="E60" s="22"/>
    </row>
    <row r="61" spans="1:5" x14ac:dyDescent="0.25">
      <c r="A61" s="22"/>
      <c r="B61" s="22"/>
      <c r="C61" s="22"/>
      <c r="D61" s="22"/>
      <c r="E61" s="22"/>
    </row>
    <row r="62" spans="1:5" x14ac:dyDescent="0.25">
      <c r="A62" s="22"/>
      <c r="B62" s="22"/>
      <c r="C62" s="22"/>
      <c r="D62" s="22"/>
      <c r="E62" s="22"/>
    </row>
    <row r="63" spans="1:5" x14ac:dyDescent="0.25">
      <c r="A63" s="22"/>
      <c r="B63" s="22"/>
      <c r="C63" s="22"/>
      <c r="D63" s="22"/>
      <c r="E63" s="22"/>
    </row>
    <row r="64" spans="1:5" x14ac:dyDescent="0.25">
      <c r="A64" s="22"/>
      <c r="B64" s="22"/>
      <c r="C64" s="22"/>
      <c r="D64" s="22"/>
      <c r="E64" s="22"/>
    </row>
    <row r="65" spans="1:5" x14ac:dyDescent="0.25">
      <c r="A65" s="22"/>
      <c r="B65" s="22"/>
      <c r="C65" s="22"/>
      <c r="D65" s="22"/>
      <c r="E65" s="22"/>
    </row>
    <row r="66" spans="1:5" x14ac:dyDescent="0.25">
      <c r="A66" s="22"/>
      <c r="B66" s="22"/>
      <c r="C66" s="22"/>
      <c r="D66" s="22"/>
      <c r="E66" s="22"/>
    </row>
    <row r="67" spans="1:5" x14ac:dyDescent="0.25">
      <c r="A67" s="22"/>
      <c r="B67" s="22"/>
      <c r="C67" s="22"/>
      <c r="D67" s="22"/>
      <c r="E67" s="22"/>
    </row>
    <row r="68" spans="1:5" x14ac:dyDescent="0.25">
      <c r="A68" s="22"/>
      <c r="B68" s="22"/>
      <c r="C68" s="22"/>
      <c r="D68" s="22"/>
      <c r="E68" s="22"/>
    </row>
    <row r="69" spans="1:5" x14ac:dyDescent="0.25">
      <c r="A69" s="22"/>
      <c r="B69" s="22"/>
      <c r="C69" s="22"/>
      <c r="D69" s="22"/>
      <c r="E69" s="22"/>
    </row>
    <row r="70" spans="1:5" x14ac:dyDescent="0.25">
      <c r="A70" s="22"/>
      <c r="B70" s="22"/>
      <c r="C70" s="22"/>
      <c r="D70" s="22"/>
      <c r="E70" s="22"/>
    </row>
    <row r="71" spans="1:5" x14ac:dyDescent="0.25">
      <c r="A71" s="22"/>
      <c r="B71" s="22"/>
      <c r="C71" s="22"/>
      <c r="D71" s="22"/>
      <c r="E71" s="22"/>
    </row>
    <row r="72" spans="1:5" x14ac:dyDescent="0.25">
      <c r="A72" s="22"/>
      <c r="B72" s="22"/>
      <c r="C72" s="22"/>
      <c r="D72" s="22"/>
      <c r="E72" s="22"/>
    </row>
    <row r="73" spans="1:5" x14ac:dyDescent="0.25">
      <c r="A73" s="22"/>
      <c r="B73" s="22"/>
      <c r="C73" s="22"/>
      <c r="D73" s="22"/>
      <c r="E73" s="22"/>
    </row>
    <row r="74" spans="1:5" x14ac:dyDescent="0.25">
      <c r="A74" s="22"/>
      <c r="B74" s="22"/>
      <c r="C74" s="22"/>
      <c r="D74" s="22"/>
      <c r="E74" s="22"/>
    </row>
    <row r="75" spans="1:5" x14ac:dyDescent="0.25">
      <c r="A75" s="22"/>
      <c r="B75" s="22"/>
      <c r="C75" s="22"/>
      <c r="D75" s="22"/>
      <c r="E75" s="22"/>
    </row>
    <row r="76" spans="1:5" x14ac:dyDescent="0.25">
      <c r="A76" s="22"/>
      <c r="B76" s="22"/>
      <c r="C76" s="22"/>
      <c r="D76" s="22"/>
      <c r="E76" s="22"/>
    </row>
    <row r="77" spans="1:5" x14ac:dyDescent="0.25">
      <c r="A77" s="22"/>
      <c r="B77" s="22"/>
      <c r="C77" s="22"/>
      <c r="D77" s="22"/>
      <c r="E77" s="22"/>
    </row>
    <row r="78" spans="1:5" x14ac:dyDescent="0.25">
      <c r="A78" s="22"/>
      <c r="B78" s="22"/>
      <c r="C78" s="22"/>
      <c r="D78" s="22"/>
      <c r="E78" s="22"/>
    </row>
    <row r="79" spans="1:5" x14ac:dyDescent="0.25">
      <c r="A79" s="22"/>
      <c r="B79" s="22"/>
      <c r="C79" s="22"/>
      <c r="D79" s="22"/>
      <c r="E79" s="22"/>
    </row>
    <row r="80" spans="1:5" x14ac:dyDescent="0.25">
      <c r="A80" s="22"/>
      <c r="B80" s="22"/>
      <c r="C80" s="22"/>
      <c r="D80" s="22"/>
      <c r="E80" s="22"/>
    </row>
    <row r="81" spans="1:5" x14ac:dyDescent="0.25">
      <c r="A81" s="22"/>
      <c r="B81" s="22"/>
      <c r="C81" s="22"/>
      <c r="D81" s="22"/>
      <c r="E81" s="22"/>
    </row>
  </sheetData>
  <mergeCells count="35">
    <mergeCell ref="A55:D55"/>
    <mergeCell ref="C24:D24"/>
    <mergeCell ref="C25:D25"/>
    <mergeCell ref="C27:D27"/>
    <mergeCell ref="C28:D28"/>
    <mergeCell ref="C30:D30"/>
    <mergeCell ref="C51:D51"/>
    <mergeCell ref="C41:D41"/>
    <mergeCell ref="A31:D31"/>
    <mergeCell ref="A32:D32"/>
    <mergeCell ref="A33:D33"/>
    <mergeCell ref="C39:D39"/>
    <mergeCell ref="A29:D29"/>
    <mergeCell ref="A52:D52"/>
    <mergeCell ref="A26:D26"/>
    <mergeCell ref="A49:D49"/>
    <mergeCell ref="A1:D1"/>
    <mergeCell ref="A5:D5"/>
    <mergeCell ref="B34:D34"/>
    <mergeCell ref="A3:D3"/>
    <mergeCell ref="B11:D11"/>
    <mergeCell ref="B9:D9"/>
    <mergeCell ref="B7:D7"/>
    <mergeCell ref="C22:D22"/>
    <mergeCell ref="C16:D16"/>
    <mergeCell ref="C17:D17"/>
    <mergeCell ref="C18:D18"/>
    <mergeCell ref="C21:D21"/>
    <mergeCell ref="C13:D13"/>
    <mergeCell ref="C14:D14"/>
    <mergeCell ref="B36:D36"/>
    <mergeCell ref="B19:D19"/>
    <mergeCell ref="A2:D2"/>
    <mergeCell ref="B23:D23"/>
    <mergeCell ref="B15:D15"/>
  </mergeCells>
  <dataValidations count="1">
    <dataValidation allowBlank="1" showInputMessage="1" sqref="B34:D34"/>
  </dataValidations>
  <pageMargins left="0.4" right="0.4" top="0.2" bottom="0.2" header="0.3" footer="0.3"/>
  <pageSetup orientation="portrait" r:id="rId1"/>
  <rowBreaks count="1" manualBreakCount="1">
    <brk id="32" max="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Validation!$A$16:$A$17</xm:f>
          </x14:formula1>
          <xm:sqref>B13</xm:sqref>
        </x14:dataValidation>
        <x14:dataValidation type="list" allowBlank="1" showInputMessage="1" showErrorMessage="1">
          <x14:formula1>
            <xm:f>Validation!$A$2:$A$13</xm:f>
          </x14:formula1>
          <xm:sqref>B15:D15</xm:sqref>
        </x14:dataValidation>
        <x14:dataValidation type="list" allowBlank="1" showInputMessage="1">
          <x14:formula1>
            <xm:f>Validation!C$2:C$27</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46"/>
  <sheetViews>
    <sheetView showGridLines="0" topLeftCell="A4" zoomScale="130" zoomScaleNormal="130" zoomScaleSheetLayoutView="80" workbookViewId="0">
      <selection activeCell="B25" sqref="B25:I28"/>
    </sheetView>
  </sheetViews>
  <sheetFormatPr defaultColWidth="9.140625" defaultRowHeight="12.75" x14ac:dyDescent="0.2"/>
  <cols>
    <col min="1" max="1" width="23.28515625" style="1" customWidth="1"/>
    <col min="2" max="6" width="12" style="1" customWidth="1"/>
    <col min="7" max="9" width="14.140625" style="1" customWidth="1"/>
    <col min="10" max="16384" width="9.140625" style="1"/>
  </cols>
  <sheetData>
    <row r="1" spans="1:9" ht="15" x14ac:dyDescent="0.25">
      <c r="A1" s="170" t="str">
        <f>Summary!A2</f>
        <v>Mandatory Fee Detail &amp; Request Form</v>
      </c>
      <c r="B1" s="170"/>
      <c r="C1" s="170"/>
      <c r="D1" s="170"/>
      <c r="E1" s="170"/>
      <c r="F1" s="170"/>
      <c r="G1" s="170"/>
      <c r="H1" s="170"/>
      <c r="I1" s="170"/>
    </row>
    <row r="2" spans="1:9" x14ac:dyDescent="0.2">
      <c r="A2" s="171" t="str">
        <f>Summary!A3</f>
        <v>Fiscal Year 2021</v>
      </c>
      <c r="B2" s="171"/>
      <c r="C2" s="171"/>
      <c r="D2" s="171"/>
      <c r="E2" s="171"/>
      <c r="F2" s="171"/>
      <c r="G2" s="171"/>
      <c r="H2" s="171"/>
      <c r="I2" s="171"/>
    </row>
    <row r="3" spans="1:9" x14ac:dyDescent="0.2">
      <c r="A3" s="171" t="str">
        <f>Summary!B7</f>
        <v>Georgia Institute of Technology</v>
      </c>
      <c r="B3" s="171"/>
      <c r="C3" s="171"/>
      <c r="D3" s="171"/>
      <c r="E3" s="171"/>
      <c r="F3" s="171"/>
      <c r="G3" s="171"/>
      <c r="H3" s="171"/>
      <c r="I3" s="171"/>
    </row>
    <row r="4" spans="1:9" x14ac:dyDescent="0.2">
      <c r="A4" s="172" t="str">
        <f>Summary!B11</f>
        <v>Athletic Fee</v>
      </c>
      <c r="B4" s="172"/>
      <c r="C4" s="172"/>
      <c r="D4" s="172"/>
      <c r="E4" s="172"/>
      <c r="F4" s="172"/>
      <c r="G4" s="172"/>
      <c r="H4" s="172"/>
      <c r="I4" s="172"/>
    </row>
    <row r="5" spans="1:9" ht="6" customHeight="1" x14ac:dyDescent="0.2">
      <c r="A5" s="88"/>
      <c r="B5" s="88"/>
      <c r="C5" s="88"/>
      <c r="D5" s="88"/>
      <c r="E5" s="88"/>
      <c r="F5" s="88"/>
      <c r="G5" s="88"/>
      <c r="H5" s="88"/>
      <c r="I5" s="88"/>
    </row>
    <row r="6" spans="1:9" ht="30" customHeight="1" x14ac:dyDescent="0.25">
      <c r="A6" s="173" t="s">
        <v>102</v>
      </c>
      <c r="B6" s="173"/>
      <c r="C6" s="173"/>
      <c r="D6" s="173"/>
      <c r="E6" s="173"/>
      <c r="F6" s="173"/>
      <c r="G6" s="173"/>
      <c r="H6" s="173"/>
      <c r="I6" s="173"/>
    </row>
    <row r="7" spans="1:9" ht="6" customHeight="1" x14ac:dyDescent="0.2">
      <c r="A7" s="20"/>
      <c r="B7" s="19"/>
      <c r="C7" s="19"/>
      <c r="D7" s="19"/>
      <c r="E7" s="19"/>
      <c r="F7" s="19"/>
      <c r="G7" s="19"/>
      <c r="H7" s="19"/>
      <c r="I7" s="19"/>
    </row>
    <row r="8" spans="1:9" ht="47.25" x14ac:dyDescent="0.25">
      <c r="A8" s="62" t="s">
        <v>44</v>
      </c>
      <c r="B8" s="63" t="s">
        <v>53</v>
      </c>
      <c r="C8" s="63" t="s">
        <v>113</v>
      </c>
      <c r="D8" s="63" t="s">
        <v>114</v>
      </c>
      <c r="E8" s="63" t="s">
        <v>54</v>
      </c>
      <c r="F8" s="63" t="s">
        <v>115</v>
      </c>
      <c r="G8" s="63" t="s">
        <v>116</v>
      </c>
      <c r="H8" s="63" t="s">
        <v>117</v>
      </c>
      <c r="I8" s="64" t="s">
        <v>118</v>
      </c>
    </row>
    <row r="9" spans="1:9" s="51" customFormat="1" ht="15.75" x14ac:dyDescent="0.25">
      <c r="A9" s="53"/>
      <c r="B9" s="54"/>
      <c r="C9" s="54"/>
      <c r="D9" s="54"/>
      <c r="E9" s="54"/>
      <c r="F9" s="54"/>
      <c r="G9" s="54"/>
      <c r="H9" s="54"/>
      <c r="I9" s="54"/>
    </row>
    <row r="10" spans="1:9" ht="15" x14ac:dyDescent="0.25">
      <c r="A10" s="67" t="s">
        <v>37</v>
      </c>
      <c r="B10" s="59"/>
      <c r="C10" s="59"/>
      <c r="D10" s="59"/>
      <c r="E10" s="60"/>
      <c r="F10" s="60"/>
      <c r="G10" s="60"/>
      <c r="H10" s="60"/>
      <c r="I10" s="61"/>
    </row>
    <row r="11" spans="1:9" x14ac:dyDescent="0.2">
      <c r="A11" s="57" t="s">
        <v>42</v>
      </c>
      <c r="B11" s="80">
        <v>127</v>
      </c>
      <c r="C11" s="80">
        <v>127</v>
      </c>
      <c r="D11" s="80">
        <v>127</v>
      </c>
      <c r="E11" s="55">
        <v>500</v>
      </c>
      <c r="F11" s="55">
        <v>500</v>
      </c>
      <c r="G11" s="101">
        <v>64000</v>
      </c>
      <c r="H11" s="101">
        <v>0</v>
      </c>
      <c r="I11" s="101">
        <v>64000</v>
      </c>
    </row>
    <row r="12" spans="1:9" x14ac:dyDescent="0.2">
      <c r="A12" s="57" t="s">
        <v>41</v>
      </c>
      <c r="B12" s="80">
        <v>127</v>
      </c>
      <c r="C12" s="80">
        <v>127</v>
      </c>
      <c r="D12" s="80">
        <v>127</v>
      </c>
      <c r="E12" s="55">
        <v>1500</v>
      </c>
      <c r="F12" s="55">
        <v>1500</v>
      </c>
      <c r="G12" s="101">
        <v>191000</v>
      </c>
      <c r="H12" s="101">
        <v>0</v>
      </c>
      <c r="I12" s="101">
        <v>191000</v>
      </c>
    </row>
    <row r="13" spans="1:9" x14ac:dyDescent="0.2">
      <c r="A13" s="57" t="s">
        <v>40</v>
      </c>
      <c r="B13" s="80">
        <v>127</v>
      </c>
      <c r="C13" s="80">
        <v>127</v>
      </c>
      <c r="D13" s="80">
        <v>127</v>
      </c>
      <c r="E13" s="55">
        <v>6000</v>
      </c>
      <c r="F13" s="55">
        <v>6100</v>
      </c>
      <c r="G13" s="101">
        <v>775000</v>
      </c>
      <c r="H13" s="101">
        <v>0</v>
      </c>
      <c r="I13" s="101">
        <v>775000</v>
      </c>
    </row>
    <row r="14" spans="1:9" x14ac:dyDescent="0.2">
      <c r="A14" s="57" t="s">
        <v>39</v>
      </c>
      <c r="B14" s="80">
        <v>127</v>
      </c>
      <c r="C14" s="80">
        <v>127</v>
      </c>
      <c r="D14" s="80">
        <v>127</v>
      </c>
      <c r="E14" s="55">
        <v>13000</v>
      </c>
      <c r="F14" s="55">
        <v>13100</v>
      </c>
      <c r="G14" s="101">
        <v>1664000</v>
      </c>
      <c r="H14" s="101">
        <v>0</v>
      </c>
      <c r="I14" s="101">
        <v>1664000</v>
      </c>
    </row>
    <row r="15" spans="1:9" x14ac:dyDescent="0.2">
      <c r="A15" s="98" t="s">
        <v>45</v>
      </c>
      <c r="B15" s="99"/>
      <c r="C15" s="99"/>
      <c r="D15" s="99"/>
      <c r="E15" s="100">
        <f>SUM(E11:E14)</f>
        <v>21000</v>
      </c>
      <c r="F15" s="100">
        <f>SUM(F11:F14)</f>
        <v>21200</v>
      </c>
      <c r="G15" s="104">
        <f>SUM(G11:G14)</f>
        <v>2694000</v>
      </c>
      <c r="H15" s="104">
        <f>SUM(H11:H14)</f>
        <v>0</v>
      </c>
      <c r="I15" s="104">
        <f>SUM(I11:I14)</f>
        <v>2694000</v>
      </c>
    </row>
    <row r="16" spans="1:9" s="50" customFormat="1" ht="8.1" customHeight="1" x14ac:dyDescent="0.2">
      <c r="A16" s="58"/>
      <c r="B16" s="81"/>
      <c r="C16" s="81"/>
      <c r="D16" s="81"/>
      <c r="E16" s="52"/>
      <c r="F16" s="52"/>
      <c r="G16" s="102"/>
      <c r="H16" s="102"/>
      <c r="I16" s="102"/>
    </row>
    <row r="17" spans="1:9" ht="15" x14ac:dyDescent="0.25">
      <c r="A17" s="66" t="s">
        <v>38</v>
      </c>
      <c r="B17" s="81"/>
      <c r="C17" s="81"/>
      <c r="D17" s="81"/>
      <c r="E17" s="52"/>
      <c r="F17" s="52"/>
      <c r="G17" s="102"/>
      <c r="H17" s="102"/>
      <c r="I17" s="102"/>
    </row>
    <row r="18" spans="1:9" x14ac:dyDescent="0.2">
      <c r="A18" s="57" t="s">
        <v>42</v>
      </c>
      <c r="B18" s="80">
        <v>127</v>
      </c>
      <c r="C18" s="80">
        <v>127</v>
      </c>
      <c r="D18" s="80">
        <v>127</v>
      </c>
      <c r="E18" s="55">
        <v>500</v>
      </c>
      <c r="F18" s="55">
        <v>500</v>
      </c>
      <c r="G18" s="101">
        <v>64000</v>
      </c>
      <c r="H18" s="101">
        <v>0</v>
      </c>
      <c r="I18" s="101">
        <v>64000</v>
      </c>
    </row>
    <row r="19" spans="1:9" x14ac:dyDescent="0.2">
      <c r="A19" s="57" t="s">
        <v>41</v>
      </c>
      <c r="B19" s="80">
        <v>127</v>
      </c>
      <c r="C19" s="80">
        <v>127</v>
      </c>
      <c r="D19" s="80">
        <v>127</v>
      </c>
      <c r="E19" s="55">
        <v>1000</v>
      </c>
      <c r="F19" s="55">
        <v>1000</v>
      </c>
      <c r="G19" s="101">
        <v>127000</v>
      </c>
      <c r="H19" s="101">
        <v>0</v>
      </c>
      <c r="I19" s="101">
        <v>127000</v>
      </c>
    </row>
    <row r="20" spans="1:9" x14ac:dyDescent="0.2">
      <c r="A20" s="57" t="s">
        <v>40</v>
      </c>
      <c r="B20" s="80">
        <v>127</v>
      </c>
      <c r="C20" s="80">
        <v>127</v>
      </c>
      <c r="D20" s="80">
        <v>127</v>
      </c>
      <c r="E20" s="55">
        <v>4500</v>
      </c>
      <c r="F20" s="55">
        <v>4500</v>
      </c>
      <c r="G20" s="101">
        <v>572000</v>
      </c>
      <c r="H20" s="101">
        <v>0</v>
      </c>
      <c r="I20" s="101">
        <v>572000</v>
      </c>
    </row>
    <row r="21" spans="1:9" x14ac:dyDescent="0.2">
      <c r="A21" s="57" t="s">
        <v>39</v>
      </c>
      <c r="B21" s="80">
        <v>127</v>
      </c>
      <c r="C21" s="80">
        <v>127</v>
      </c>
      <c r="D21" s="80">
        <v>127</v>
      </c>
      <c r="E21" s="55">
        <v>14000</v>
      </c>
      <c r="F21" s="55">
        <v>14000</v>
      </c>
      <c r="G21" s="101">
        <v>1778000</v>
      </c>
      <c r="H21" s="101">
        <v>0</v>
      </c>
      <c r="I21" s="101">
        <v>1778000</v>
      </c>
    </row>
    <row r="22" spans="1:9" x14ac:dyDescent="0.2">
      <c r="A22" s="98" t="s">
        <v>46</v>
      </c>
      <c r="B22" s="99"/>
      <c r="C22" s="99"/>
      <c r="D22" s="99"/>
      <c r="E22" s="100">
        <f>SUM(E18:E21)</f>
        <v>20000</v>
      </c>
      <c r="F22" s="100">
        <f>SUM(F18:F21)</f>
        <v>20000</v>
      </c>
      <c r="G22" s="104">
        <f t="shared" ref="G22" si="0">SUM(G18:G21)</f>
        <v>2541000</v>
      </c>
      <c r="H22" s="104">
        <f t="shared" ref="H22" si="1">SUM(H18:H21)</f>
        <v>0</v>
      </c>
      <c r="I22" s="104">
        <f t="shared" ref="I22" si="2">SUM(I18:I21)</f>
        <v>2541000</v>
      </c>
    </row>
    <row r="23" spans="1:9" s="50" customFormat="1" ht="8.1" customHeight="1" x14ac:dyDescent="0.2">
      <c r="A23" s="58"/>
      <c r="B23" s="81"/>
      <c r="C23" s="81"/>
      <c r="D23" s="81"/>
      <c r="E23" s="52"/>
      <c r="F23" s="52"/>
      <c r="G23" s="102"/>
      <c r="H23" s="102"/>
      <c r="I23" s="102"/>
    </row>
    <row r="24" spans="1:9" ht="15" x14ac:dyDescent="0.25">
      <c r="A24" s="65" t="s">
        <v>43</v>
      </c>
      <c r="B24" s="82"/>
      <c r="C24" s="82"/>
      <c r="D24" s="82"/>
      <c r="E24" s="56"/>
      <c r="F24" s="56"/>
      <c r="G24" s="103"/>
      <c r="H24" s="103"/>
      <c r="I24" s="103"/>
    </row>
    <row r="25" spans="1:9" x14ac:dyDescent="0.2">
      <c r="A25" s="57" t="s">
        <v>42</v>
      </c>
      <c r="B25" s="80">
        <v>42</v>
      </c>
      <c r="C25" s="80">
        <v>42</v>
      </c>
      <c r="D25" s="80">
        <v>42</v>
      </c>
      <c r="E25" s="55">
        <v>200</v>
      </c>
      <c r="F25" s="55">
        <v>200</v>
      </c>
      <c r="G25" s="101">
        <v>8000</v>
      </c>
      <c r="H25" s="101">
        <v>0</v>
      </c>
      <c r="I25" s="101">
        <v>8000</v>
      </c>
    </row>
    <row r="26" spans="1:9" x14ac:dyDescent="0.2">
      <c r="A26" s="57" t="s">
        <v>41</v>
      </c>
      <c r="B26" s="80">
        <v>42</v>
      </c>
      <c r="C26" s="80">
        <v>42</v>
      </c>
      <c r="D26" s="80">
        <v>42</v>
      </c>
      <c r="E26" s="55">
        <v>2500</v>
      </c>
      <c r="F26" s="55">
        <v>2500</v>
      </c>
      <c r="G26" s="101">
        <v>105000</v>
      </c>
      <c r="H26" s="101">
        <v>0</v>
      </c>
      <c r="I26" s="101">
        <v>105000</v>
      </c>
    </row>
    <row r="27" spans="1:9" x14ac:dyDescent="0.2">
      <c r="A27" s="57" t="s">
        <v>40</v>
      </c>
      <c r="B27" s="80">
        <v>42</v>
      </c>
      <c r="C27" s="80">
        <v>42</v>
      </c>
      <c r="D27" s="80">
        <v>42</v>
      </c>
      <c r="E27" s="55">
        <v>1500</v>
      </c>
      <c r="F27" s="55">
        <v>1500</v>
      </c>
      <c r="G27" s="101">
        <v>63000</v>
      </c>
      <c r="H27" s="101">
        <v>0</v>
      </c>
      <c r="I27" s="101">
        <v>63000</v>
      </c>
    </row>
    <row r="28" spans="1:9" x14ac:dyDescent="0.2">
      <c r="A28" s="57" t="s">
        <v>39</v>
      </c>
      <c r="B28" s="80">
        <v>42</v>
      </c>
      <c r="C28" s="80">
        <v>42</v>
      </c>
      <c r="D28" s="80">
        <v>42</v>
      </c>
      <c r="E28" s="55">
        <v>2250</v>
      </c>
      <c r="F28" s="55">
        <v>2300</v>
      </c>
      <c r="G28" s="101">
        <v>97000</v>
      </c>
      <c r="H28" s="101">
        <v>0</v>
      </c>
      <c r="I28" s="101">
        <v>97000</v>
      </c>
    </row>
    <row r="29" spans="1:9" x14ac:dyDescent="0.2">
      <c r="A29" s="98" t="s">
        <v>47</v>
      </c>
      <c r="B29" s="99"/>
      <c r="C29" s="99"/>
      <c r="D29" s="99"/>
      <c r="E29" s="100">
        <f>SUM(E25:E28)</f>
        <v>6450</v>
      </c>
      <c r="F29" s="100">
        <f t="shared" ref="F29" si="3">SUM(F25:F28)</f>
        <v>6500</v>
      </c>
      <c r="G29" s="104">
        <f t="shared" ref="G29" si="4">SUM(G25:G28)</f>
        <v>273000</v>
      </c>
      <c r="H29" s="104">
        <f t="shared" ref="H29" si="5">SUM(H25:H28)</f>
        <v>0</v>
      </c>
      <c r="I29" s="104">
        <f t="shared" ref="I29" si="6">SUM(I25:I28)</f>
        <v>273000</v>
      </c>
    </row>
    <row r="30" spans="1:9" ht="8.1" customHeight="1" x14ac:dyDescent="0.2">
      <c r="A30" s="58"/>
      <c r="B30" s="81"/>
      <c r="C30" s="81"/>
      <c r="D30" s="81"/>
      <c r="E30" s="52"/>
      <c r="F30" s="52"/>
      <c r="G30" s="102"/>
      <c r="H30" s="102"/>
      <c r="I30" s="102"/>
    </row>
    <row r="31" spans="1:9" x14ac:dyDescent="0.2">
      <c r="A31" s="10" t="s">
        <v>48</v>
      </c>
      <c r="B31" s="83"/>
      <c r="C31" s="83"/>
      <c r="D31" s="83"/>
      <c r="E31" s="18">
        <f>E29+E22+E15</f>
        <v>47450</v>
      </c>
      <c r="F31" s="18">
        <f t="shared" ref="F31:I31" si="7">F29+F22+F15</f>
        <v>47700</v>
      </c>
      <c r="G31" s="75">
        <f t="shared" si="7"/>
        <v>5508000</v>
      </c>
      <c r="H31" s="75">
        <f t="shared" si="7"/>
        <v>0</v>
      </c>
      <c r="I31" s="75">
        <f t="shared" si="7"/>
        <v>5508000</v>
      </c>
    </row>
    <row r="32" spans="1:9" ht="13.15" customHeight="1" x14ac:dyDescent="0.2"/>
    <row r="33" ht="13.15" customHeight="1" x14ac:dyDescent="0.2"/>
    <row r="34" ht="13.15" customHeight="1" x14ac:dyDescent="0.2"/>
    <row r="35" ht="13.15" customHeight="1" x14ac:dyDescent="0.2"/>
    <row r="36" ht="13.15" customHeight="1" x14ac:dyDescent="0.2"/>
    <row r="37" ht="13.15" customHeight="1" x14ac:dyDescent="0.2"/>
    <row r="38" ht="13.15" customHeight="1" x14ac:dyDescent="0.2"/>
    <row r="39" ht="13.15" customHeight="1" x14ac:dyDescent="0.2"/>
    <row r="40" ht="13.15" customHeight="1" x14ac:dyDescent="0.2"/>
    <row r="41" ht="13.15" customHeight="1" x14ac:dyDescent="0.2"/>
    <row r="42" ht="13.15" customHeight="1" x14ac:dyDescent="0.2"/>
    <row r="43" ht="13.15" customHeight="1" x14ac:dyDescent="0.2"/>
    <row r="44" ht="13.15" customHeight="1" x14ac:dyDescent="0.2"/>
    <row r="45" ht="13.15" customHeight="1" x14ac:dyDescent="0.2"/>
    <row r="46" ht="13.15" customHeight="1" x14ac:dyDescent="0.2"/>
    <row r="47" ht="13.15" customHeight="1" x14ac:dyDescent="0.2"/>
    <row r="4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row r="64"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sheetData>
  <sortState ref="A23:J26">
    <sortCondition descending="1" ref="A23"/>
  </sortState>
  <mergeCells count="5">
    <mergeCell ref="A1:I1"/>
    <mergeCell ref="A2:I2"/>
    <mergeCell ref="A3:I3"/>
    <mergeCell ref="A4:I4"/>
    <mergeCell ref="A6:I6"/>
  </mergeCells>
  <printOptions horizontalCentered="1"/>
  <pageMargins left="0.25" right="0.25" top="0.25" bottom="0.25" header="0.5" footer="0.5"/>
  <pageSetup scale="9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9"/>
  <sheetViews>
    <sheetView showGridLines="0" zoomScale="130" zoomScaleNormal="130" zoomScaleSheetLayoutView="80" workbookViewId="0">
      <pane ySplit="8" topLeftCell="A9" activePane="bottomLeft" state="frozen"/>
      <selection pane="bottomLeft" activeCell="G68" sqref="G68"/>
    </sheetView>
  </sheetViews>
  <sheetFormatPr defaultColWidth="9.140625" defaultRowHeight="12.75" x14ac:dyDescent="0.2"/>
  <cols>
    <col min="1" max="1" width="45.85546875" style="1" customWidth="1"/>
    <col min="2" max="4" width="14.7109375" style="1" customWidth="1"/>
    <col min="5" max="7" width="15.7109375" style="1" customWidth="1"/>
    <col min="8" max="14" width="0" style="1" hidden="1" customWidth="1"/>
    <col min="15" max="15" width="9.140625" style="1"/>
    <col min="16" max="16" width="10.85546875" style="1" bestFit="1" customWidth="1"/>
    <col min="17" max="17" width="9.85546875" style="1" bestFit="1" customWidth="1"/>
    <col min="18" max="16384" width="9.140625" style="1"/>
  </cols>
  <sheetData>
    <row r="1" spans="1:7" ht="15" x14ac:dyDescent="0.25">
      <c r="A1" s="170" t="str">
        <f>[1]Summary!A2</f>
        <v>Mandatory Fee Detail &amp; Request Form</v>
      </c>
      <c r="B1" s="170"/>
      <c r="C1" s="170"/>
      <c r="D1" s="170"/>
      <c r="E1" s="170"/>
      <c r="F1" s="170"/>
      <c r="G1" s="170"/>
    </row>
    <row r="2" spans="1:7" x14ac:dyDescent="0.2">
      <c r="A2" s="171" t="str">
        <f>[1]Summary!A3</f>
        <v>Fiscal Year 2021</v>
      </c>
      <c r="B2" s="171"/>
      <c r="C2" s="171"/>
      <c r="D2" s="171"/>
      <c r="E2" s="171"/>
      <c r="F2" s="171"/>
      <c r="G2" s="171"/>
    </row>
    <row r="3" spans="1:7" x14ac:dyDescent="0.2">
      <c r="A3" s="171">
        <f>[1]Summary!B7</f>
        <v>0</v>
      </c>
      <c r="B3" s="171"/>
      <c r="C3" s="171"/>
      <c r="D3" s="171"/>
      <c r="E3" s="171"/>
      <c r="F3" s="171"/>
      <c r="G3" s="171"/>
    </row>
    <row r="4" spans="1:7" x14ac:dyDescent="0.2">
      <c r="A4" s="172" t="str">
        <f>[1]Summary!B11</f>
        <v>Athletics</v>
      </c>
      <c r="B4" s="172"/>
      <c r="C4" s="172"/>
      <c r="D4" s="172"/>
      <c r="E4" s="172"/>
      <c r="F4" s="172"/>
      <c r="G4" s="172"/>
    </row>
    <row r="5" spans="1:7" ht="6" customHeight="1" x14ac:dyDescent="0.2">
      <c r="A5" s="112"/>
      <c r="B5" s="112"/>
      <c r="C5" s="112"/>
      <c r="D5" s="112"/>
      <c r="E5" s="112"/>
      <c r="F5" s="112"/>
      <c r="G5" s="112"/>
    </row>
    <row r="6" spans="1:7" ht="27.95" customHeight="1" x14ac:dyDescent="0.2">
      <c r="A6" s="177" t="s">
        <v>103</v>
      </c>
      <c r="B6" s="177"/>
      <c r="C6" s="177"/>
      <c r="D6" s="177"/>
      <c r="E6" s="177"/>
      <c r="F6" s="177"/>
      <c r="G6" s="177"/>
    </row>
    <row r="7" spans="1:7" ht="6" customHeight="1" x14ac:dyDescent="0.2">
      <c r="A7" s="20"/>
      <c r="B7" s="2"/>
      <c r="C7" s="3"/>
      <c r="D7" s="3"/>
      <c r="E7" s="3"/>
      <c r="F7" s="3"/>
      <c r="G7" s="3"/>
    </row>
    <row r="8" spans="1:7" ht="25.5" x14ac:dyDescent="0.2">
      <c r="A8" s="4"/>
      <c r="B8" s="5" t="s">
        <v>55</v>
      </c>
      <c r="C8" s="5" t="s">
        <v>119</v>
      </c>
      <c r="D8" s="5" t="s">
        <v>120</v>
      </c>
      <c r="E8" s="5" t="s">
        <v>121</v>
      </c>
      <c r="F8" s="5" t="s">
        <v>117</v>
      </c>
      <c r="G8" s="5" t="s">
        <v>118</v>
      </c>
    </row>
    <row r="9" spans="1:7" x14ac:dyDescent="0.2">
      <c r="A9" s="6" t="s">
        <v>3</v>
      </c>
      <c r="B9" s="8"/>
      <c r="C9" s="8"/>
      <c r="D9" s="9"/>
      <c r="E9" s="9"/>
      <c r="F9" s="9"/>
      <c r="G9" s="9"/>
    </row>
    <row r="10" spans="1:7" x14ac:dyDescent="0.2">
      <c r="A10" s="174" t="s">
        <v>4</v>
      </c>
      <c r="B10" s="175"/>
      <c r="C10" s="175"/>
      <c r="D10" s="175"/>
      <c r="E10" s="175"/>
      <c r="F10" s="175"/>
      <c r="G10" s="176"/>
    </row>
    <row r="11" spans="1:7" ht="15" x14ac:dyDescent="0.25">
      <c r="A11" s="113" t="s">
        <v>131</v>
      </c>
      <c r="B11" s="68">
        <v>5448835.5999999996</v>
      </c>
      <c r="C11" s="68">
        <v>5541826</v>
      </c>
      <c r="D11" s="68">
        <v>5529000</v>
      </c>
      <c r="E11" s="68">
        <v>5508000</v>
      </c>
      <c r="F11" s="68">
        <v>0</v>
      </c>
      <c r="G11" s="68">
        <v>5508000</v>
      </c>
    </row>
    <row r="12" spans="1:7" ht="15" x14ac:dyDescent="0.25">
      <c r="A12" s="114" t="s">
        <v>132</v>
      </c>
      <c r="B12" s="68"/>
      <c r="C12" s="68"/>
      <c r="D12" s="68"/>
      <c r="E12" s="68"/>
      <c r="F12" s="68"/>
      <c r="G12" s="68"/>
    </row>
    <row r="13" spans="1:7" ht="15" x14ac:dyDescent="0.25">
      <c r="A13" s="113" t="s">
        <v>133</v>
      </c>
      <c r="B13" s="68"/>
      <c r="C13" s="68"/>
      <c r="D13" s="68"/>
      <c r="E13" s="68"/>
      <c r="F13" s="68"/>
      <c r="G13" s="68"/>
    </row>
    <row r="14" spans="1:7" ht="15" x14ac:dyDescent="0.25">
      <c r="A14" s="114" t="s">
        <v>132</v>
      </c>
      <c r="B14" s="68"/>
      <c r="C14" s="68"/>
      <c r="D14" s="68"/>
      <c r="E14" s="68"/>
      <c r="F14" s="68"/>
      <c r="G14" s="68"/>
    </row>
    <row r="15" spans="1:7" ht="15" x14ac:dyDescent="0.25">
      <c r="A15" s="113" t="s">
        <v>5</v>
      </c>
      <c r="B15" s="68"/>
      <c r="C15" s="68"/>
      <c r="D15" s="68"/>
      <c r="E15" s="68"/>
      <c r="F15" s="68"/>
      <c r="G15" s="68"/>
    </row>
    <row r="16" spans="1:7" x14ac:dyDescent="0.2">
      <c r="A16" s="178" t="s">
        <v>134</v>
      </c>
      <c r="B16" s="179"/>
      <c r="C16" s="179"/>
      <c r="D16" s="179"/>
      <c r="E16" s="179"/>
      <c r="F16" s="179"/>
      <c r="G16" s="180"/>
    </row>
    <row r="17" spans="1:16" ht="15" x14ac:dyDescent="0.25">
      <c r="A17" s="113" t="s">
        <v>135</v>
      </c>
      <c r="B17" s="68">
        <v>14265663</v>
      </c>
      <c r="C17" s="68">
        <v>11945849</v>
      </c>
      <c r="D17" s="68">
        <v>12626000</v>
      </c>
      <c r="E17" s="68">
        <v>15379000</v>
      </c>
      <c r="F17" s="68">
        <v>0</v>
      </c>
      <c r="G17" s="68">
        <v>15379000</v>
      </c>
    </row>
    <row r="18" spans="1:16" ht="15" x14ac:dyDescent="0.25">
      <c r="A18" s="113" t="s">
        <v>130</v>
      </c>
      <c r="B18" s="68">
        <v>2908000</v>
      </c>
      <c r="C18" s="68">
        <v>609000</v>
      </c>
      <c r="D18" s="68">
        <v>280000</v>
      </c>
      <c r="E18" s="68">
        <v>300000</v>
      </c>
      <c r="F18" s="68">
        <v>0</v>
      </c>
      <c r="G18" s="68">
        <v>300000</v>
      </c>
    </row>
    <row r="19" spans="1:16" ht="15" x14ac:dyDescent="0.25">
      <c r="A19" s="113" t="s">
        <v>136</v>
      </c>
      <c r="B19" s="68">
        <v>11576700</v>
      </c>
      <c r="C19" s="68">
        <v>9320221</v>
      </c>
      <c r="D19" s="68">
        <v>9230000</v>
      </c>
      <c r="E19" s="68">
        <v>9917000</v>
      </c>
      <c r="F19" s="68">
        <v>0</v>
      </c>
      <c r="G19" s="68">
        <v>9917000</v>
      </c>
    </row>
    <row r="20" spans="1:16" ht="15" x14ac:dyDescent="0.25">
      <c r="A20" s="113" t="s">
        <v>137</v>
      </c>
      <c r="B20" s="68"/>
      <c r="C20" s="68"/>
      <c r="D20" s="68"/>
      <c r="E20" s="68"/>
      <c r="F20" s="68"/>
      <c r="G20" s="68"/>
    </row>
    <row r="21" spans="1:16" ht="15" x14ac:dyDescent="0.25">
      <c r="A21" s="113" t="s">
        <v>138</v>
      </c>
      <c r="B21" s="68"/>
      <c r="C21" s="68"/>
      <c r="D21" s="68"/>
      <c r="E21" s="68"/>
      <c r="F21" s="68"/>
      <c r="G21" s="68"/>
    </row>
    <row r="22" spans="1:16" ht="15" x14ac:dyDescent="0.25">
      <c r="A22" s="113" t="s">
        <v>139</v>
      </c>
      <c r="B22" s="68">
        <v>23962529</v>
      </c>
      <c r="C22" s="68">
        <v>23536259</v>
      </c>
      <c r="D22" s="68">
        <v>27442000</v>
      </c>
      <c r="E22" s="68">
        <v>31265000</v>
      </c>
      <c r="F22" s="68">
        <v>0</v>
      </c>
      <c r="G22" s="68">
        <v>31265000</v>
      </c>
    </row>
    <row r="23" spans="1:16" ht="15" x14ac:dyDescent="0.25">
      <c r="A23" s="113" t="s">
        <v>140</v>
      </c>
      <c r="B23" s="68">
        <v>1815111</v>
      </c>
      <c r="C23" s="68">
        <v>3334658</v>
      </c>
      <c r="D23" s="68">
        <v>3435000</v>
      </c>
      <c r="E23" s="68">
        <v>3538000</v>
      </c>
      <c r="F23" s="68">
        <v>0</v>
      </c>
      <c r="G23" s="68">
        <v>3538000</v>
      </c>
    </row>
    <row r="24" spans="1:16" ht="15" x14ac:dyDescent="0.25">
      <c r="A24" s="113" t="s">
        <v>141</v>
      </c>
      <c r="B24" s="68">
        <v>4030544</v>
      </c>
      <c r="C24" s="68">
        <v>5051828</v>
      </c>
      <c r="D24" s="68">
        <v>5203000</v>
      </c>
      <c r="E24" s="68">
        <v>5359000</v>
      </c>
      <c r="F24" s="68">
        <v>0</v>
      </c>
      <c r="G24" s="68">
        <v>5359000</v>
      </c>
    </row>
    <row r="25" spans="1:16" ht="15" x14ac:dyDescent="0.25">
      <c r="A25" s="113" t="s">
        <v>142</v>
      </c>
      <c r="B25" s="68">
        <v>1953440</v>
      </c>
      <c r="C25" s="68">
        <v>1422031</v>
      </c>
      <c r="D25" s="68">
        <v>1626000</v>
      </c>
      <c r="E25" s="68">
        <v>1675000</v>
      </c>
      <c r="F25" s="68">
        <v>0</v>
      </c>
      <c r="G25" s="68">
        <v>1675000</v>
      </c>
    </row>
    <row r="26" spans="1:16" ht="15" x14ac:dyDescent="0.25">
      <c r="A26" s="113" t="s">
        <v>143</v>
      </c>
      <c r="B26" s="68">
        <v>5035874</v>
      </c>
      <c r="C26" s="68">
        <v>579138</v>
      </c>
      <c r="D26" s="68">
        <v>597000</v>
      </c>
      <c r="E26" s="68">
        <v>615000</v>
      </c>
      <c r="F26" s="68">
        <v>0</v>
      </c>
      <c r="G26" s="68">
        <v>615000</v>
      </c>
    </row>
    <row r="27" spans="1:16" ht="15" x14ac:dyDescent="0.25">
      <c r="A27" s="113" t="s">
        <v>144</v>
      </c>
      <c r="B27" s="8"/>
      <c r="C27" s="8"/>
      <c r="D27" s="8"/>
      <c r="E27" s="8"/>
      <c r="F27" s="8"/>
      <c r="G27" s="8"/>
    </row>
    <row r="28" spans="1:16" ht="15" x14ac:dyDescent="0.25">
      <c r="A28" s="113" t="s">
        <v>145</v>
      </c>
      <c r="B28" s="68">
        <v>0</v>
      </c>
      <c r="C28" s="68">
        <v>1167000</v>
      </c>
      <c r="D28" s="68">
        <v>1167000</v>
      </c>
      <c r="E28" s="68">
        <v>1167000</v>
      </c>
      <c r="F28" s="68">
        <v>0</v>
      </c>
      <c r="G28" s="68">
        <v>1167000</v>
      </c>
    </row>
    <row r="29" spans="1:16" ht="15" x14ac:dyDescent="0.25">
      <c r="A29" s="113" t="s">
        <v>146</v>
      </c>
      <c r="B29" s="68">
        <v>15239100</v>
      </c>
      <c r="C29" s="68">
        <v>17338539</v>
      </c>
      <c r="D29" s="68">
        <v>13119000</v>
      </c>
      <c r="E29" s="68">
        <v>14203000</v>
      </c>
      <c r="F29" s="68">
        <v>0</v>
      </c>
      <c r="G29" s="68">
        <v>14203000</v>
      </c>
    </row>
    <row r="30" spans="1:16" ht="15" x14ac:dyDescent="0.25">
      <c r="A30" s="113" t="s">
        <v>147</v>
      </c>
      <c r="B30" s="68">
        <v>4635471</v>
      </c>
      <c r="C30" s="68">
        <v>3648474</v>
      </c>
      <c r="D30" s="68">
        <v>3758000</v>
      </c>
      <c r="E30" s="68">
        <v>3871000</v>
      </c>
      <c r="F30" s="68">
        <v>0</v>
      </c>
      <c r="G30" s="68">
        <v>3871000</v>
      </c>
    </row>
    <row r="31" spans="1:16" x14ac:dyDescent="0.2">
      <c r="A31" s="10" t="s">
        <v>6</v>
      </c>
      <c r="B31" s="75">
        <f>SUM(B11:B30)</f>
        <v>90871267.599999994</v>
      </c>
      <c r="C31" s="75">
        <f t="shared" ref="C31:G31" si="0">SUM(C11:C30)</f>
        <v>83494823</v>
      </c>
      <c r="D31" s="75">
        <f t="shared" si="0"/>
        <v>84012000</v>
      </c>
      <c r="E31" s="75">
        <f t="shared" si="0"/>
        <v>92797000</v>
      </c>
      <c r="F31" s="75">
        <f t="shared" si="0"/>
        <v>0</v>
      </c>
      <c r="G31" s="75">
        <f t="shared" si="0"/>
        <v>92797000</v>
      </c>
      <c r="P31" s="138"/>
    </row>
    <row r="32" spans="1:16" ht="6" customHeight="1" x14ac:dyDescent="0.2">
      <c r="A32" s="7"/>
      <c r="B32" s="70"/>
      <c r="C32" s="70"/>
      <c r="D32" s="71"/>
      <c r="E32" s="71"/>
      <c r="F32" s="71"/>
      <c r="G32" s="71"/>
    </row>
    <row r="33" spans="1:7" x14ac:dyDescent="0.2">
      <c r="A33" s="6" t="s">
        <v>7</v>
      </c>
      <c r="B33" s="68"/>
      <c r="C33" s="68"/>
      <c r="D33" s="69"/>
      <c r="E33" s="69"/>
      <c r="F33" s="69"/>
      <c r="G33" s="69"/>
    </row>
    <row r="34" spans="1:7" x14ac:dyDescent="0.2">
      <c r="A34" s="174" t="s">
        <v>8</v>
      </c>
      <c r="B34" s="175"/>
      <c r="C34" s="175"/>
      <c r="D34" s="175"/>
      <c r="E34" s="175"/>
      <c r="F34" s="175"/>
      <c r="G34" s="176"/>
    </row>
    <row r="35" spans="1:7" s="116" customFormat="1" ht="15" x14ac:dyDescent="0.25">
      <c r="A35" s="113" t="s">
        <v>148</v>
      </c>
      <c r="B35" s="115">
        <v>14132326</v>
      </c>
      <c r="C35" s="115">
        <v>18928690</v>
      </c>
      <c r="D35" s="115">
        <v>16478000</v>
      </c>
      <c r="E35" s="115">
        <v>16972000</v>
      </c>
      <c r="F35" s="115">
        <v>0</v>
      </c>
      <c r="G35" s="68">
        <v>16972000</v>
      </c>
    </row>
    <row r="36" spans="1:7" ht="15" x14ac:dyDescent="0.25">
      <c r="A36" s="113" t="s">
        <v>149</v>
      </c>
      <c r="B36" s="68">
        <v>12749838</v>
      </c>
      <c r="C36" s="68">
        <v>13719175.15</v>
      </c>
      <c r="D36" s="68">
        <v>14131000</v>
      </c>
      <c r="E36" s="68">
        <v>14555000</v>
      </c>
      <c r="F36" s="68">
        <v>0</v>
      </c>
      <c r="G36" s="68">
        <v>14555000</v>
      </c>
    </row>
    <row r="37" spans="1:7" ht="15" x14ac:dyDescent="0.25">
      <c r="A37" s="113" t="s">
        <v>150</v>
      </c>
      <c r="B37" s="68">
        <v>3479983</v>
      </c>
      <c r="C37" s="68">
        <v>2103608</v>
      </c>
      <c r="D37" s="68">
        <v>1100000</v>
      </c>
      <c r="E37" s="68">
        <v>250000</v>
      </c>
      <c r="F37" s="68">
        <v>0</v>
      </c>
      <c r="G37" s="68">
        <v>250000</v>
      </c>
    </row>
    <row r="38" spans="1:7" ht="15" x14ac:dyDescent="0.25">
      <c r="A38" s="113" t="s">
        <v>151</v>
      </c>
      <c r="B38" s="68"/>
      <c r="C38" s="68"/>
      <c r="D38" s="68"/>
      <c r="E38" s="68"/>
      <c r="F38" s="68"/>
      <c r="G38" s="69"/>
    </row>
    <row r="39" spans="1:7" ht="15" x14ac:dyDescent="0.25">
      <c r="A39" s="113" t="s">
        <v>152</v>
      </c>
      <c r="B39" s="68">
        <v>547062</v>
      </c>
      <c r="C39" s="68">
        <v>771845</v>
      </c>
      <c r="D39" s="68">
        <v>795000</v>
      </c>
      <c r="E39" s="68">
        <v>819000</v>
      </c>
      <c r="F39" s="68">
        <v>0</v>
      </c>
      <c r="G39" s="68">
        <v>819000</v>
      </c>
    </row>
    <row r="40" spans="1:7" ht="15" x14ac:dyDescent="0.25">
      <c r="A40" s="113" t="s">
        <v>9</v>
      </c>
      <c r="B40" s="68"/>
      <c r="C40" s="68"/>
      <c r="D40" s="68"/>
      <c r="E40" s="68"/>
      <c r="F40" s="68"/>
      <c r="G40" s="69"/>
    </row>
    <row r="41" spans="1:7" ht="15" x14ac:dyDescent="0.25">
      <c r="A41" s="113" t="s">
        <v>10</v>
      </c>
      <c r="B41" s="68"/>
      <c r="C41" s="68"/>
      <c r="D41" s="68"/>
      <c r="E41" s="68"/>
      <c r="F41" s="68"/>
      <c r="G41" s="69"/>
    </row>
    <row r="42" spans="1:7" x14ac:dyDescent="0.2">
      <c r="A42" s="181" t="s">
        <v>11</v>
      </c>
      <c r="B42" s="182"/>
      <c r="C42" s="182"/>
      <c r="D42" s="182"/>
      <c r="E42" s="182"/>
      <c r="F42" s="182"/>
      <c r="G42" s="183"/>
    </row>
    <row r="43" spans="1:7" ht="15" x14ac:dyDescent="0.25">
      <c r="A43" s="113" t="s">
        <v>153</v>
      </c>
      <c r="B43" s="68">
        <v>1313035</v>
      </c>
      <c r="C43" s="68">
        <v>1851809</v>
      </c>
      <c r="D43" s="68">
        <v>1501000</v>
      </c>
      <c r="E43" s="68">
        <v>1531000</v>
      </c>
      <c r="F43" s="68">
        <v>0</v>
      </c>
      <c r="G43" s="68">
        <v>1531000</v>
      </c>
    </row>
    <row r="44" spans="1:7" ht="15" x14ac:dyDescent="0.25">
      <c r="A44" s="113" t="s">
        <v>154</v>
      </c>
      <c r="B44" s="68"/>
      <c r="C44" s="68"/>
      <c r="D44" s="68"/>
      <c r="E44" s="68"/>
      <c r="F44" s="68"/>
      <c r="G44" s="69"/>
    </row>
    <row r="45" spans="1:7" ht="15" x14ac:dyDescent="0.25">
      <c r="A45" s="113" t="s">
        <v>155</v>
      </c>
      <c r="B45" s="68">
        <v>4307085</v>
      </c>
      <c r="C45" s="68">
        <v>5062827</v>
      </c>
      <c r="D45" s="68">
        <v>5560000</v>
      </c>
      <c r="E45" s="68">
        <v>5671000</v>
      </c>
      <c r="F45" s="68">
        <v>0</v>
      </c>
      <c r="G45" s="68">
        <v>5671000</v>
      </c>
    </row>
    <row r="46" spans="1:7" ht="15" x14ac:dyDescent="0.25">
      <c r="A46" s="113" t="s">
        <v>156</v>
      </c>
      <c r="B46" s="68"/>
      <c r="C46" s="68"/>
      <c r="D46" s="68"/>
      <c r="E46" s="68"/>
      <c r="F46" s="68"/>
      <c r="G46" s="69"/>
    </row>
    <row r="47" spans="1:7" ht="15" x14ac:dyDescent="0.25">
      <c r="A47" s="113" t="s">
        <v>157</v>
      </c>
      <c r="B47" s="68"/>
      <c r="C47" s="68"/>
      <c r="D47" s="68"/>
      <c r="E47" s="68"/>
      <c r="F47" s="68"/>
      <c r="G47" s="69"/>
    </row>
    <row r="48" spans="1:7" x14ac:dyDescent="0.2">
      <c r="A48" s="181" t="s">
        <v>12</v>
      </c>
      <c r="B48" s="182"/>
      <c r="C48" s="182"/>
      <c r="D48" s="182"/>
      <c r="E48" s="182"/>
      <c r="F48" s="182"/>
      <c r="G48" s="183"/>
    </row>
    <row r="49" spans="1:17" ht="15" x14ac:dyDescent="0.25">
      <c r="A49" s="113" t="s">
        <v>158</v>
      </c>
      <c r="B49" s="68">
        <v>11389112</v>
      </c>
      <c r="C49" s="68">
        <v>11869928</v>
      </c>
      <c r="D49" s="68">
        <v>11273000</v>
      </c>
      <c r="E49" s="68">
        <v>11724000</v>
      </c>
      <c r="F49" s="68">
        <v>0</v>
      </c>
      <c r="G49" s="68">
        <v>11724000</v>
      </c>
    </row>
    <row r="50" spans="1:17" ht="15" x14ac:dyDescent="0.25">
      <c r="A50" s="113" t="s">
        <v>159</v>
      </c>
      <c r="B50" s="68">
        <v>846379</v>
      </c>
      <c r="C50" s="68">
        <v>1128061</v>
      </c>
      <c r="D50" s="68">
        <v>1025000</v>
      </c>
      <c r="E50" s="68">
        <v>1046000</v>
      </c>
      <c r="F50" s="68">
        <v>0</v>
      </c>
      <c r="G50" s="68">
        <v>1046000</v>
      </c>
    </row>
    <row r="51" spans="1:17" ht="15" x14ac:dyDescent="0.25">
      <c r="A51" s="113" t="s">
        <v>160</v>
      </c>
      <c r="B51" s="68">
        <v>4291455</v>
      </c>
      <c r="C51" s="68">
        <v>2054432</v>
      </c>
      <c r="D51" s="68">
        <v>1528000</v>
      </c>
      <c r="E51" s="68">
        <v>1475000</v>
      </c>
      <c r="F51" s="68">
        <v>0</v>
      </c>
      <c r="G51" s="68">
        <v>1475000</v>
      </c>
    </row>
    <row r="52" spans="1:17" ht="15" x14ac:dyDescent="0.25">
      <c r="A52" s="113" t="s">
        <v>161</v>
      </c>
      <c r="B52" s="68">
        <v>3149454</v>
      </c>
      <c r="C52" s="68">
        <v>3205166</v>
      </c>
      <c r="D52" s="68">
        <v>3301000</v>
      </c>
      <c r="E52" s="68">
        <v>3400000</v>
      </c>
      <c r="F52" s="68">
        <v>0</v>
      </c>
      <c r="G52" s="68">
        <v>3400000</v>
      </c>
    </row>
    <row r="53" spans="1:17" ht="15" x14ac:dyDescent="0.25">
      <c r="A53" s="113" t="s">
        <v>162</v>
      </c>
      <c r="B53" s="68">
        <v>2448520</v>
      </c>
      <c r="C53" s="68">
        <v>1403180</v>
      </c>
      <c r="D53" s="68">
        <v>1445000</v>
      </c>
      <c r="E53" s="68">
        <v>1488000</v>
      </c>
      <c r="F53" s="68">
        <v>0</v>
      </c>
      <c r="G53" s="68">
        <v>1488000</v>
      </c>
    </row>
    <row r="54" spans="1:17" ht="15" x14ac:dyDescent="0.25">
      <c r="A54" s="113" t="s">
        <v>163</v>
      </c>
      <c r="B54" s="68"/>
      <c r="C54" s="68"/>
      <c r="D54" s="68"/>
      <c r="E54" s="68"/>
      <c r="F54" s="68"/>
      <c r="G54" s="69"/>
    </row>
    <row r="55" spans="1:17" ht="15" x14ac:dyDescent="0.25">
      <c r="A55" s="113" t="s">
        <v>164</v>
      </c>
      <c r="B55" s="68">
        <v>478909</v>
      </c>
      <c r="C55" s="68">
        <v>663128</v>
      </c>
      <c r="D55" s="68">
        <v>683000</v>
      </c>
      <c r="E55" s="68">
        <v>703000</v>
      </c>
      <c r="F55" s="68">
        <v>0</v>
      </c>
      <c r="G55" s="68">
        <v>703000</v>
      </c>
    </row>
    <row r="56" spans="1:17" ht="15" x14ac:dyDescent="0.25">
      <c r="A56" s="113" t="s">
        <v>165</v>
      </c>
      <c r="B56" s="68"/>
      <c r="C56" s="68"/>
      <c r="D56" s="68"/>
      <c r="E56" s="68"/>
      <c r="F56" s="68"/>
      <c r="G56" s="69"/>
    </row>
    <row r="57" spans="1:17" ht="15" x14ac:dyDescent="0.25">
      <c r="A57" s="113" t="s">
        <v>16</v>
      </c>
      <c r="B57" s="68"/>
      <c r="C57" s="68"/>
      <c r="D57" s="68"/>
      <c r="E57" s="68"/>
      <c r="F57" s="68"/>
      <c r="G57" s="69"/>
    </row>
    <row r="58" spans="1:17" ht="15" x14ac:dyDescent="0.25">
      <c r="A58" s="113" t="s">
        <v>166</v>
      </c>
      <c r="B58" s="68">
        <v>993460</v>
      </c>
      <c r="C58" s="68">
        <v>872768</v>
      </c>
      <c r="D58" s="68">
        <v>899000</v>
      </c>
      <c r="E58" s="68">
        <v>926000</v>
      </c>
      <c r="F58" s="68">
        <v>0</v>
      </c>
      <c r="G58" s="68">
        <v>926000</v>
      </c>
    </row>
    <row r="59" spans="1:17" ht="15" x14ac:dyDescent="0.25">
      <c r="A59" s="113" t="s">
        <v>167</v>
      </c>
      <c r="B59" s="68">
        <v>338426</v>
      </c>
      <c r="C59" s="68">
        <v>466851</v>
      </c>
      <c r="D59" s="68">
        <v>481000</v>
      </c>
      <c r="E59" s="68">
        <v>495000</v>
      </c>
      <c r="F59" s="68">
        <v>0</v>
      </c>
      <c r="G59" s="68">
        <v>495000</v>
      </c>
    </row>
    <row r="60" spans="1:17" ht="15" x14ac:dyDescent="0.25">
      <c r="A60" s="113" t="s">
        <v>168</v>
      </c>
      <c r="B60" s="68">
        <v>321368</v>
      </c>
      <c r="C60" s="68">
        <v>251424</v>
      </c>
      <c r="D60" s="68">
        <v>259000</v>
      </c>
      <c r="E60" s="68">
        <v>267000</v>
      </c>
      <c r="F60" s="68">
        <v>0</v>
      </c>
      <c r="G60" s="68">
        <v>267000</v>
      </c>
    </row>
    <row r="61" spans="1:17" ht="15" x14ac:dyDescent="0.25">
      <c r="A61" s="113" t="s">
        <v>169</v>
      </c>
      <c r="B61" s="68">
        <v>0</v>
      </c>
      <c r="C61" s="68">
        <v>1242586</v>
      </c>
      <c r="D61" s="68">
        <v>1167000</v>
      </c>
      <c r="E61" s="68">
        <v>1167000</v>
      </c>
      <c r="F61" s="68">
        <v>0</v>
      </c>
      <c r="G61" s="68">
        <v>1167000</v>
      </c>
      <c r="H61" s="1" t="s">
        <v>13</v>
      </c>
      <c r="I61" s="68">
        <v>1898942.4</v>
      </c>
      <c r="J61" s="68">
        <v>1898168</v>
      </c>
      <c r="K61" s="68">
        <v>2119000</v>
      </c>
      <c r="L61" s="68">
        <v>2161000</v>
      </c>
      <c r="M61" s="68">
        <v>0</v>
      </c>
      <c r="N61" s="69">
        <v>2161000</v>
      </c>
    </row>
    <row r="62" spans="1:17" ht="15" x14ac:dyDescent="0.25">
      <c r="A62" s="113" t="s">
        <v>170</v>
      </c>
      <c r="B62" s="68">
        <v>12498496</v>
      </c>
      <c r="C62" s="68">
        <v>13468027</v>
      </c>
      <c r="D62" s="68">
        <v>11297000</v>
      </c>
      <c r="E62" s="68">
        <v>11136000</v>
      </c>
      <c r="F62" s="68">
        <v>0</v>
      </c>
      <c r="G62" s="68">
        <v>11136000</v>
      </c>
      <c r="H62" s="1" t="s">
        <v>195</v>
      </c>
      <c r="I62" s="68">
        <v>987958</v>
      </c>
      <c r="J62" s="68">
        <v>937248</v>
      </c>
      <c r="K62" s="68">
        <v>1010000</v>
      </c>
      <c r="L62" s="68">
        <v>1346000</v>
      </c>
      <c r="M62" s="68">
        <v>0</v>
      </c>
      <c r="N62" s="69">
        <v>1346000</v>
      </c>
    </row>
    <row r="63" spans="1:17" ht="15" x14ac:dyDescent="0.25">
      <c r="A63" s="113" t="s">
        <v>171</v>
      </c>
      <c r="B63" s="68"/>
      <c r="C63" s="68"/>
      <c r="D63" s="68"/>
      <c r="E63" s="68"/>
      <c r="F63" s="68"/>
      <c r="G63" s="69"/>
      <c r="H63" s="1" t="s">
        <v>196</v>
      </c>
      <c r="I63" s="68">
        <v>2883297.4</v>
      </c>
      <c r="J63" s="68">
        <v>2143194</v>
      </c>
      <c r="K63" s="68">
        <v>2400000</v>
      </c>
      <c r="L63" s="68">
        <v>2448000</v>
      </c>
      <c r="M63" s="68">
        <v>0</v>
      </c>
      <c r="N63" s="69">
        <v>2448000</v>
      </c>
    </row>
    <row r="64" spans="1:17" ht="15" x14ac:dyDescent="0.25">
      <c r="A64" s="113" t="s">
        <v>14</v>
      </c>
      <c r="B64" s="68">
        <v>1022692.93</v>
      </c>
      <c r="C64" s="68">
        <v>137609</v>
      </c>
      <c r="D64" s="68">
        <v>142000</v>
      </c>
      <c r="E64" s="68">
        <v>146000</v>
      </c>
      <c r="F64" s="68">
        <v>0</v>
      </c>
      <c r="G64" s="68">
        <v>146000</v>
      </c>
      <c r="Q64" s="138"/>
    </row>
    <row r="65" spans="1:16" ht="15" x14ac:dyDescent="0.25">
      <c r="A65" s="113" t="s">
        <v>172</v>
      </c>
      <c r="B65" s="68"/>
      <c r="C65" s="68"/>
      <c r="D65" s="68"/>
      <c r="E65" s="68"/>
      <c r="F65" s="68"/>
      <c r="G65" s="69"/>
    </row>
    <row r="66" spans="1:16" x14ac:dyDescent="0.2">
      <c r="A66" s="181" t="s">
        <v>15</v>
      </c>
      <c r="B66" s="182"/>
      <c r="C66" s="182"/>
      <c r="D66" s="182"/>
      <c r="E66" s="182"/>
      <c r="F66" s="182"/>
      <c r="G66" s="183"/>
    </row>
    <row r="67" spans="1:16" ht="15" x14ac:dyDescent="0.25">
      <c r="A67" s="113" t="s">
        <v>173</v>
      </c>
      <c r="B67" s="68">
        <v>2326381.75</v>
      </c>
      <c r="C67" s="68">
        <v>3444695.3699999992</v>
      </c>
      <c r="D67" s="68">
        <v>1739196.4299999997</v>
      </c>
      <c r="E67" s="68">
        <v>1666879.6400000006</v>
      </c>
      <c r="F67" s="68">
        <v>0</v>
      </c>
      <c r="G67" s="68">
        <v>1666879.6400000006</v>
      </c>
    </row>
    <row r="68" spans="1:16" ht="15" x14ac:dyDescent="0.25">
      <c r="A68" s="113" t="s">
        <v>174</v>
      </c>
      <c r="B68" s="68">
        <v>11107097.25</v>
      </c>
      <c r="C68" s="68">
        <v>11381734.440000001</v>
      </c>
      <c r="D68" s="68">
        <v>10634803.57</v>
      </c>
      <c r="E68" s="68">
        <v>12689120.359999999</v>
      </c>
      <c r="F68" s="68">
        <v>0</v>
      </c>
      <c r="G68" s="69">
        <v>12689120.359999999</v>
      </c>
    </row>
    <row r="69" spans="1:16" ht="15" x14ac:dyDescent="0.25">
      <c r="A69" s="113" t="s">
        <v>17</v>
      </c>
      <c r="B69" s="68"/>
      <c r="C69" s="68"/>
      <c r="D69" s="68"/>
      <c r="E69" s="68"/>
      <c r="F69" s="68"/>
      <c r="G69" s="69"/>
    </row>
    <row r="70" spans="1:16" ht="15" x14ac:dyDescent="0.25">
      <c r="A70" s="113" t="s">
        <v>175</v>
      </c>
      <c r="B70" s="68"/>
      <c r="C70" s="68"/>
      <c r="D70" s="68"/>
      <c r="E70" s="68"/>
      <c r="F70" s="68"/>
      <c r="G70" s="69"/>
    </row>
    <row r="71" spans="1:16" ht="15" x14ac:dyDescent="0.25">
      <c r="A71" s="113" t="s">
        <v>176</v>
      </c>
      <c r="B71" s="68"/>
      <c r="C71" s="68"/>
      <c r="D71" s="68">
        <v>293000</v>
      </c>
      <c r="E71" s="68">
        <v>500000</v>
      </c>
      <c r="F71" s="68">
        <v>0</v>
      </c>
      <c r="G71" s="68">
        <v>500000</v>
      </c>
    </row>
    <row r="72" spans="1:16" x14ac:dyDescent="0.2">
      <c r="A72" s="11" t="s">
        <v>18</v>
      </c>
      <c r="B72" s="75">
        <f t="shared" ref="B72:G72" si="1">SUM(B35:B71)</f>
        <v>87741079.930000007</v>
      </c>
      <c r="C72" s="75">
        <f t="shared" si="1"/>
        <v>94027543.960000008</v>
      </c>
      <c r="D72" s="75">
        <f t="shared" si="1"/>
        <v>85732000</v>
      </c>
      <c r="E72" s="75">
        <f t="shared" si="1"/>
        <v>88627000</v>
      </c>
      <c r="F72" s="75">
        <f t="shared" si="1"/>
        <v>0</v>
      </c>
      <c r="G72" s="75">
        <f t="shared" si="1"/>
        <v>88627000</v>
      </c>
      <c r="P72" s="138"/>
    </row>
    <row r="73" spans="1:16" ht="13.5" customHeight="1" thickBot="1" x14ac:dyDescent="0.25">
      <c r="A73" s="12"/>
      <c r="B73" s="72"/>
      <c r="C73" s="72"/>
      <c r="D73" s="73"/>
      <c r="E73" s="73"/>
      <c r="F73" s="73"/>
      <c r="G73" s="73"/>
    </row>
    <row r="74" spans="1:16" x14ac:dyDescent="0.2">
      <c r="A74" s="13" t="s">
        <v>19</v>
      </c>
      <c r="B74" s="135">
        <v>3525337</v>
      </c>
      <c r="C74" s="135">
        <f>B77</f>
        <v>6655524.6699999869</v>
      </c>
      <c r="D74" s="135">
        <f>C77</f>
        <v>-3877196.2900000215</v>
      </c>
      <c r="E74" s="135">
        <f t="shared" ref="E74" si="2">D77</f>
        <v>-5597196.2900000215</v>
      </c>
      <c r="F74" s="135">
        <f>E74</f>
        <v>-5597196.2900000215</v>
      </c>
      <c r="G74" s="135">
        <f>+E74</f>
        <v>-5597196.2900000215</v>
      </c>
    </row>
    <row r="75" spans="1:16" x14ac:dyDescent="0.2">
      <c r="A75" s="14" t="s">
        <v>20</v>
      </c>
      <c r="B75" s="136">
        <f t="shared" ref="B75:F75" si="3">B31-B72</f>
        <v>3130187.6699999869</v>
      </c>
      <c r="C75" s="136">
        <f t="shared" si="3"/>
        <v>-10532720.960000008</v>
      </c>
      <c r="D75" s="136">
        <f t="shared" si="3"/>
        <v>-1720000</v>
      </c>
      <c r="E75" s="136">
        <f>E31-E72</f>
        <v>4170000</v>
      </c>
      <c r="F75" s="136">
        <f t="shared" si="3"/>
        <v>0</v>
      </c>
      <c r="G75" s="136">
        <f>G31-G72</f>
        <v>4170000</v>
      </c>
    </row>
    <row r="76" spans="1:16" ht="13.5" thickBot="1" x14ac:dyDescent="0.25">
      <c r="A76" s="15" t="s">
        <v>21</v>
      </c>
      <c r="B76" s="137"/>
      <c r="C76" s="137"/>
      <c r="D76" s="137"/>
      <c r="E76" s="137"/>
      <c r="F76" s="137"/>
      <c r="G76" s="137"/>
    </row>
    <row r="77" spans="1:16" ht="13.15" customHeight="1" thickBot="1" x14ac:dyDescent="0.25">
      <c r="A77" s="16" t="s">
        <v>22</v>
      </c>
      <c r="B77" s="111">
        <f>+B76+B75+B74</f>
        <v>6655524.6699999869</v>
      </c>
      <c r="C77" s="111">
        <f>+C76+C75+C74</f>
        <v>-3877196.2900000215</v>
      </c>
      <c r="D77" s="111">
        <f t="shared" ref="D77:G77" si="4">+D76+D75+D74</f>
        <v>-5597196.2900000215</v>
      </c>
      <c r="E77" s="111">
        <f t="shared" si="4"/>
        <v>-1427196.2900000215</v>
      </c>
      <c r="F77" s="111">
        <f t="shared" si="4"/>
        <v>-5597196.2900000215</v>
      </c>
      <c r="G77" s="111">
        <f t="shared" si="4"/>
        <v>-1427196.2900000215</v>
      </c>
    </row>
    <row r="78" spans="1:16" ht="6" customHeight="1" x14ac:dyDescent="0.2">
      <c r="B78" s="74"/>
      <c r="C78" s="74"/>
      <c r="D78" s="74"/>
      <c r="E78" s="74"/>
      <c r="F78" s="74"/>
      <c r="G78" s="74"/>
    </row>
    <row r="79" spans="1:16" x14ac:dyDescent="0.2">
      <c r="A79" s="106" t="s">
        <v>105</v>
      </c>
      <c r="B79" s="74"/>
      <c r="C79" s="74"/>
      <c r="D79" s="74"/>
      <c r="E79" s="74"/>
      <c r="F79" s="74"/>
      <c r="G79" s="74"/>
    </row>
    <row r="80" spans="1:16" ht="6" customHeight="1" thickBot="1" x14ac:dyDescent="0.25">
      <c r="B80" s="74"/>
      <c r="C80" s="74"/>
      <c r="D80" s="74"/>
      <c r="E80" s="74"/>
      <c r="F80" s="74"/>
      <c r="G80" s="74"/>
    </row>
    <row r="81" spans="1:7" ht="13.15" customHeight="1" x14ac:dyDescent="0.2">
      <c r="A81" s="13" t="s">
        <v>23</v>
      </c>
      <c r="B81" s="107"/>
      <c r="C81" s="107"/>
      <c r="D81" s="107"/>
      <c r="E81" s="107"/>
      <c r="F81" s="107"/>
      <c r="G81" s="107"/>
    </row>
    <row r="82" spans="1:7" ht="13.15" customHeight="1" x14ac:dyDescent="0.2">
      <c r="A82" s="17" t="s">
        <v>24</v>
      </c>
      <c r="B82" s="109"/>
      <c r="C82" s="109"/>
      <c r="D82" s="109"/>
      <c r="E82" s="109"/>
      <c r="F82" s="109"/>
      <c r="G82" s="109"/>
    </row>
    <row r="83" spans="1:7" ht="26.25" thickBot="1" x14ac:dyDescent="0.25">
      <c r="A83" s="105" t="s">
        <v>104</v>
      </c>
      <c r="B83" s="108"/>
      <c r="C83" s="108"/>
      <c r="D83" s="108"/>
      <c r="E83" s="108"/>
      <c r="F83" s="108"/>
      <c r="G83" s="108"/>
    </row>
    <row r="84" spans="1:7" ht="13.15" customHeight="1" thickBot="1" x14ac:dyDescent="0.25">
      <c r="A84" s="16" t="s">
        <v>25</v>
      </c>
      <c r="B84" s="95">
        <f t="shared" ref="B84:G84" si="5">SUM(B81:B83)</f>
        <v>0</v>
      </c>
      <c r="C84" s="95">
        <f t="shared" si="5"/>
        <v>0</v>
      </c>
      <c r="D84" s="95">
        <f t="shared" si="5"/>
        <v>0</v>
      </c>
      <c r="E84" s="95">
        <f t="shared" si="5"/>
        <v>0</v>
      </c>
      <c r="F84" s="95">
        <f t="shared" si="5"/>
        <v>0</v>
      </c>
      <c r="G84" s="95">
        <f t="shared" si="5"/>
        <v>0</v>
      </c>
    </row>
    <row r="85" spans="1:7" ht="13.15" customHeight="1" x14ac:dyDescent="0.2"/>
    <row r="86" spans="1:7" ht="13.15" customHeight="1" x14ac:dyDescent="0.2"/>
    <row r="87" spans="1:7" ht="13.15" customHeight="1" x14ac:dyDescent="0.2"/>
    <row r="88" spans="1:7" ht="13.15" customHeight="1" x14ac:dyDescent="0.2"/>
    <row r="89" spans="1:7" ht="13.15" customHeight="1" x14ac:dyDescent="0.2"/>
    <row r="90" spans="1:7" ht="13.15" customHeight="1" x14ac:dyDescent="0.2"/>
    <row r="91" spans="1:7" ht="13.15" customHeight="1" x14ac:dyDescent="0.2"/>
    <row r="92" spans="1:7" ht="13.15" customHeight="1" x14ac:dyDescent="0.2"/>
    <row r="93" spans="1:7" ht="13.15" customHeight="1" x14ac:dyDescent="0.2"/>
    <row r="94" spans="1:7" ht="13.15" customHeight="1" x14ac:dyDescent="0.2"/>
    <row r="95" spans="1:7" ht="13.15" customHeight="1" x14ac:dyDescent="0.2"/>
    <row r="96" spans="1:7"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sheetData>
  <mergeCells count="11">
    <mergeCell ref="A16:G16"/>
    <mergeCell ref="A34:G34"/>
    <mergeCell ref="A42:G42"/>
    <mergeCell ref="A48:G48"/>
    <mergeCell ref="A66:G66"/>
    <mergeCell ref="A10:G10"/>
    <mergeCell ref="A1:G1"/>
    <mergeCell ref="A2:G2"/>
    <mergeCell ref="A3:G3"/>
    <mergeCell ref="A4:G4"/>
    <mergeCell ref="A6:G6"/>
  </mergeCells>
  <printOptions horizontalCentered="1"/>
  <pageMargins left="0.2" right="0.2" top="0.2" bottom="0.2" header="0.3" footer="0.3"/>
  <pageSetup scale="76"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F12" sqref="F12"/>
    </sheetView>
  </sheetViews>
  <sheetFormatPr defaultColWidth="9.140625" defaultRowHeight="14.25" x14ac:dyDescent="0.25"/>
  <cols>
    <col min="1" max="1" width="5.7109375" style="117" customWidth="1"/>
    <col min="2" max="2" width="5.85546875" style="130" customWidth="1"/>
    <col min="3" max="3" width="54.140625" style="117" customWidth="1"/>
    <col min="4" max="4" width="15.28515625" style="131" customWidth="1"/>
    <col min="5" max="5" width="5.7109375" style="117" customWidth="1"/>
    <col min="6" max="16384" width="9.140625" style="117"/>
  </cols>
  <sheetData>
    <row r="1" spans="1:5" ht="18" x14ac:dyDescent="0.25">
      <c r="A1" s="184" t="s">
        <v>177</v>
      </c>
      <c r="B1" s="184"/>
      <c r="C1" s="184"/>
      <c r="D1" s="184"/>
      <c r="E1" s="184"/>
    </row>
    <row r="2" spans="1:5" ht="18" x14ac:dyDescent="0.25">
      <c r="A2" s="184" t="s">
        <v>178</v>
      </c>
      <c r="B2" s="184"/>
      <c r="C2" s="184"/>
      <c r="D2" s="184"/>
      <c r="E2" s="184"/>
    </row>
    <row r="3" spans="1:5" ht="18.75" thickBot="1" x14ac:dyDescent="0.3">
      <c r="A3" s="118"/>
      <c r="B3" s="118"/>
      <c r="C3" s="118"/>
      <c r="D3" s="118"/>
      <c r="E3" s="118"/>
    </row>
    <row r="4" spans="1:5" ht="45.75" thickBot="1" x14ac:dyDescent="0.3">
      <c r="B4" s="132"/>
      <c r="C4" s="133" t="s">
        <v>179</v>
      </c>
      <c r="D4" s="134" t="s">
        <v>180</v>
      </c>
    </row>
    <row r="5" spans="1:5" ht="39.950000000000003" customHeight="1" x14ac:dyDescent="0.25">
      <c r="B5" s="119">
        <v>1</v>
      </c>
      <c r="C5" s="120" t="s">
        <v>181</v>
      </c>
      <c r="D5" s="121">
        <f>ROUND([2]Calculations!E19,-3)</f>
        <v>2212000</v>
      </c>
    </row>
    <row r="6" spans="1:5" ht="39.950000000000003" customHeight="1" x14ac:dyDescent="0.25">
      <c r="B6" s="122">
        <f>+B5+1</f>
        <v>2</v>
      </c>
      <c r="C6" s="123" t="s">
        <v>182</v>
      </c>
      <c r="D6" s="124">
        <f>ROUND([2]Calculations!E20+[2]Calculations!E21,-3)</f>
        <v>587000</v>
      </c>
    </row>
    <row r="7" spans="1:5" ht="39.950000000000003" customHeight="1" x14ac:dyDescent="0.25">
      <c r="B7" s="122">
        <f t="shared" ref="B7:B16" si="0">+B6+1</f>
        <v>3</v>
      </c>
      <c r="C7" s="123" t="s">
        <v>183</v>
      </c>
      <c r="D7" s="125" t="s">
        <v>184</v>
      </c>
    </row>
    <row r="8" spans="1:5" ht="39.950000000000003" customHeight="1" x14ac:dyDescent="0.25">
      <c r="B8" s="122">
        <f t="shared" si="0"/>
        <v>4</v>
      </c>
      <c r="C8" s="123" t="s">
        <v>185</v>
      </c>
      <c r="D8" s="126">
        <f>'[2]Facility Rental'!E28-50000</f>
        <v>350000</v>
      </c>
    </row>
    <row r="9" spans="1:5" ht="39.950000000000003" customHeight="1" x14ac:dyDescent="0.25">
      <c r="B9" s="122">
        <f t="shared" si="0"/>
        <v>5</v>
      </c>
      <c r="C9" s="123" t="s">
        <v>186</v>
      </c>
      <c r="D9" s="125">
        <v>443000</v>
      </c>
    </row>
    <row r="10" spans="1:5" ht="39.950000000000003" customHeight="1" x14ac:dyDescent="0.25">
      <c r="B10" s="122">
        <f t="shared" si="0"/>
        <v>6</v>
      </c>
      <c r="C10" s="123" t="s">
        <v>187</v>
      </c>
      <c r="D10" s="125">
        <v>127000</v>
      </c>
    </row>
    <row r="11" spans="1:5" ht="39.950000000000003" customHeight="1" x14ac:dyDescent="0.25">
      <c r="B11" s="122">
        <f t="shared" si="0"/>
        <v>7</v>
      </c>
      <c r="C11" s="123" t="s">
        <v>188</v>
      </c>
      <c r="D11" s="126">
        <v>150000</v>
      </c>
    </row>
    <row r="12" spans="1:5" ht="39.950000000000003" customHeight="1" x14ac:dyDescent="0.25">
      <c r="B12" s="122">
        <f t="shared" si="0"/>
        <v>8</v>
      </c>
      <c r="C12" s="123" t="s">
        <v>189</v>
      </c>
      <c r="D12" s="126">
        <v>100000</v>
      </c>
    </row>
    <row r="13" spans="1:5" ht="39.950000000000003" customHeight="1" x14ac:dyDescent="0.25">
      <c r="B13" s="122">
        <f t="shared" si="0"/>
        <v>9</v>
      </c>
      <c r="C13" s="123" t="s">
        <v>190</v>
      </c>
      <c r="D13" s="126">
        <f>ROUND((10000+20000+12000+5000+50000+20000+20000+18000+20000+36000+18000+10000+15000+30000+80000+130000+3500+9000+40000+75000+44000+6500+18000+4000+6500+34000),-3)</f>
        <v>735000</v>
      </c>
    </row>
    <row r="14" spans="1:5" ht="39.950000000000003" customHeight="1" x14ac:dyDescent="0.25">
      <c r="B14" s="122">
        <f t="shared" si="0"/>
        <v>10</v>
      </c>
      <c r="C14" s="123" t="s">
        <v>191</v>
      </c>
      <c r="D14" s="126">
        <f>[2]Calculations!G27+[2]Calculations!G28</f>
        <v>467000</v>
      </c>
    </row>
    <row r="15" spans="1:5" ht="39.950000000000003" customHeight="1" x14ac:dyDescent="0.25">
      <c r="B15" s="122">
        <f t="shared" si="0"/>
        <v>11</v>
      </c>
      <c r="C15" s="123" t="s">
        <v>192</v>
      </c>
      <c r="D15" s="126">
        <v>75000</v>
      </c>
    </row>
    <row r="16" spans="1:5" ht="39.950000000000003" customHeight="1" thickBot="1" x14ac:dyDescent="0.3">
      <c r="B16" s="122">
        <f t="shared" si="0"/>
        <v>12</v>
      </c>
      <c r="C16" s="123" t="s">
        <v>193</v>
      </c>
      <c r="D16" s="126">
        <f>[2]Calculations!G13+7000</f>
        <v>286000</v>
      </c>
    </row>
    <row r="17" spans="2:4" ht="39.950000000000003" customHeight="1" thickBot="1" x14ac:dyDescent="0.3">
      <c r="B17" s="127"/>
      <c r="C17" s="128" t="s">
        <v>194</v>
      </c>
      <c r="D17" s="129">
        <f>SUM(D4:D16)</f>
        <v>5532000</v>
      </c>
    </row>
  </sheetData>
  <mergeCells count="2">
    <mergeCell ref="A1:E1"/>
    <mergeCell ref="A2:E2"/>
  </mergeCells>
  <pageMargins left="0.7" right="0.7" top="0.75" bottom="0.75" header="0.3" footer="0.3"/>
  <pageSetup orientation="portrait" r:id="rId1"/>
  <headerFooter>
    <oddFooter>&amp;R&amp;"Arial,Regular"&amp;D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7"/>
  <sheetViews>
    <sheetView workbookViewId="0">
      <selection activeCell="C28" sqref="C28"/>
    </sheetView>
  </sheetViews>
  <sheetFormatPr defaultRowHeight="15" x14ac:dyDescent="0.25"/>
  <cols>
    <col min="1" max="1" width="20.85546875" bestFit="1" customWidth="1"/>
    <col min="3" max="3" width="31.7109375" bestFit="1" customWidth="1"/>
  </cols>
  <sheetData>
    <row r="1" spans="1:3" ht="15.75" x14ac:dyDescent="0.25">
      <c r="A1" s="89" t="s">
        <v>57</v>
      </c>
      <c r="C1" s="89" t="s">
        <v>99</v>
      </c>
    </row>
    <row r="2" spans="1:3" ht="15.75" x14ac:dyDescent="0.25">
      <c r="A2" s="90" t="s">
        <v>58</v>
      </c>
      <c r="C2" s="94" t="s">
        <v>73</v>
      </c>
    </row>
    <row r="3" spans="1:3" ht="15.75" x14ac:dyDescent="0.25">
      <c r="A3" s="90" t="s">
        <v>59</v>
      </c>
      <c r="C3" s="94" t="s">
        <v>74</v>
      </c>
    </row>
    <row r="4" spans="1:3" ht="15.75" x14ac:dyDescent="0.25">
      <c r="A4" s="90" t="s">
        <v>60</v>
      </c>
      <c r="C4" s="94" t="s">
        <v>75</v>
      </c>
    </row>
    <row r="5" spans="1:3" ht="15.75" x14ac:dyDescent="0.25">
      <c r="A5" s="90" t="s">
        <v>61</v>
      </c>
      <c r="C5" s="94" t="s">
        <v>76</v>
      </c>
    </row>
    <row r="6" spans="1:3" ht="15.75" x14ac:dyDescent="0.25">
      <c r="A6" s="90" t="s">
        <v>62</v>
      </c>
      <c r="C6" s="94" t="s">
        <v>77</v>
      </c>
    </row>
    <row r="7" spans="1:3" ht="15.75" x14ac:dyDescent="0.25">
      <c r="A7" s="90" t="s">
        <v>63</v>
      </c>
      <c r="C7" s="94" t="s">
        <v>78</v>
      </c>
    </row>
    <row r="8" spans="1:3" ht="15.75" x14ac:dyDescent="0.25">
      <c r="A8" s="91" t="s">
        <v>64</v>
      </c>
      <c r="C8" s="94" t="s">
        <v>79</v>
      </c>
    </row>
    <row r="9" spans="1:3" ht="15.75" x14ac:dyDescent="0.25">
      <c r="A9" s="90" t="s">
        <v>65</v>
      </c>
      <c r="C9" s="94" t="s">
        <v>80</v>
      </c>
    </row>
    <row r="10" spans="1:3" ht="15.75" x14ac:dyDescent="0.25">
      <c r="A10" s="90" t="s">
        <v>66</v>
      </c>
      <c r="C10" s="94" t="s">
        <v>81</v>
      </c>
    </row>
    <row r="11" spans="1:3" ht="15.75" x14ac:dyDescent="0.25">
      <c r="A11" s="90" t="s">
        <v>67</v>
      </c>
      <c r="C11" s="94" t="s">
        <v>82</v>
      </c>
    </row>
    <row r="12" spans="1:3" ht="15.75" x14ac:dyDescent="0.25">
      <c r="A12" s="90" t="s">
        <v>68</v>
      </c>
      <c r="C12" s="94" t="s">
        <v>83</v>
      </c>
    </row>
    <row r="13" spans="1:3" ht="15.75" x14ac:dyDescent="0.25">
      <c r="A13" s="90" t="s">
        <v>69</v>
      </c>
      <c r="C13" s="94" t="s">
        <v>84</v>
      </c>
    </row>
    <row r="14" spans="1:3" ht="15.75" x14ac:dyDescent="0.25">
      <c r="A14" s="92"/>
      <c r="C14" s="94" t="s">
        <v>85</v>
      </c>
    </row>
    <row r="15" spans="1:3" ht="15.75" x14ac:dyDescent="0.25">
      <c r="A15" s="89" t="s">
        <v>70</v>
      </c>
      <c r="C15" s="94" t="s">
        <v>86</v>
      </c>
    </row>
    <row r="16" spans="1:3" ht="15.75" x14ac:dyDescent="0.25">
      <c r="A16" s="90" t="s">
        <v>71</v>
      </c>
      <c r="C16" s="94" t="s">
        <v>87</v>
      </c>
    </row>
    <row r="17" spans="1:3" ht="15.75" x14ac:dyDescent="0.25">
      <c r="A17" s="90" t="s">
        <v>72</v>
      </c>
      <c r="C17" s="94" t="s">
        <v>88</v>
      </c>
    </row>
    <row r="18" spans="1:3" ht="15.75" x14ac:dyDescent="0.25">
      <c r="A18" s="92"/>
      <c r="C18" s="94" t="s">
        <v>89</v>
      </c>
    </row>
    <row r="19" spans="1:3" ht="15.75" x14ac:dyDescent="0.25">
      <c r="A19" s="93"/>
      <c r="C19" s="94" t="s">
        <v>90</v>
      </c>
    </row>
    <row r="20" spans="1:3" ht="15.75" x14ac:dyDescent="0.25">
      <c r="A20" s="92"/>
      <c r="C20" s="94" t="s">
        <v>91</v>
      </c>
    </row>
    <row r="21" spans="1:3" ht="15.75" x14ac:dyDescent="0.25">
      <c r="A21" s="92"/>
      <c r="C21" s="94" t="s">
        <v>92</v>
      </c>
    </row>
    <row r="22" spans="1:3" x14ac:dyDescent="0.25">
      <c r="C22" s="94" t="s">
        <v>93</v>
      </c>
    </row>
    <row r="23" spans="1:3" x14ac:dyDescent="0.25">
      <c r="C23" s="94" t="s">
        <v>94</v>
      </c>
    </row>
    <row r="24" spans="1:3" x14ac:dyDescent="0.25">
      <c r="C24" s="94" t="s">
        <v>95</v>
      </c>
    </row>
    <row r="25" spans="1:3" x14ac:dyDescent="0.25">
      <c r="C25" s="94" t="s">
        <v>96</v>
      </c>
    </row>
    <row r="26" spans="1:3" x14ac:dyDescent="0.25">
      <c r="C26" s="94" t="s">
        <v>97</v>
      </c>
    </row>
    <row r="27" spans="1:3" x14ac:dyDescent="0.25">
      <c r="C27" s="9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Revenue Projections</vt:lpstr>
      <vt:lpstr>Financial Data - ATHL</vt:lpstr>
      <vt:lpstr>Athletic Fee Benefits Summary </vt:lpstr>
      <vt:lpstr>'Financial Data - ATHL'!Print_Area</vt:lpstr>
      <vt:lpstr>'Revenue Projections'!Print_Area</vt:lpstr>
      <vt:lpstr>Summary!Print_Area</vt:lpstr>
      <vt:lpstr>'Financial Data - ATHL'!Print_Titles</vt:lpstr>
      <vt:lpstr>'Revenue Projections'!Print_Titles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A. Matt</dc:creator>
  <cp:lastModifiedBy>Lynch, Isabel C</cp:lastModifiedBy>
  <cp:lastPrinted>2018-10-12T22:54:15Z</cp:lastPrinted>
  <dcterms:created xsi:type="dcterms:W3CDTF">2015-09-25T14:50:06Z</dcterms:created>
  <dcterms:modified xsi:type="dcterms:W3CDTF">2019-11-21T14:54:18Z</dcterms:modified>
</cp:coreProperties>
</file>