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X\"/>
    </mc:Choice>
  </mc:AlternateContent>
  <bookViews>
    <workbookView xWindow="0" yWindow="0" windowWidth="28800" windowHeight="11700"/>
  </bookViews>
  <sheets>
    <sheet name="Summary" sheetId="1" r:id="rId1"/>
    <sheet name="Revenue Projections" sheetId="7" r:id="rId2"/>
    <sheet name="Financial Data" sheetId="5" r:id="rId3"/>
    <sheet name="Validation" sheetId="8" state="very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_____________DEP1">#REF!</definedName>
    <definedName name="________________DEP2">#REF!</definedName>
    <definedName name="_______________DEP1">#REF!</definedName>
    <definedName name="_______________DEP2">#REF!</definedName>
    <definedName name="______________DEP1">#REF!</definedName>
    <definedName name="______________DEP2">#REF!</definedName>
    <definedName name="_____________DEP1">#REF!</definedName>
    <definedName name="_____________DEP2">#REF!</definedName>
    <definedName name="____________DEP1">#REF!</definedName>
    <definedName name="____________DEP2">#REF!</definedName>
    <definedName name="___________DEP1">#REF!</definedName>
    <definedName name="___________DEP2">#REF!</definedName>
    <definedName name="__________DEP1">#REF!</definedName>
    <definedName name="__________DEP2">#REF!</definedName>
    <definedName name="_________DEP1">#REF!</definedName>
    <definedName name="_________DEP2">#REF!</definedName>
    <definedName name="________DEP1">#REF!</definedName>
    <definedName name="________DEP2">#REF!</definedName>
    <definedName name="_______DEP1">#REF!</definedName>
    <definedName name="_______DEP2">#REF!</definedName>
    <definedName name="______DEP1">#REF!</definedName>
    <definedName name="______DEP2">#REF!</definedName>
    <definedName name="_____DEP1">#REF!</definedName>
    <definedName name="_____DEP2">#REF!</definedName>
    <definedName name="____DEP1">#REF!</definedName>
    <definedName name="____DEP2">#REF!</definedName>
    <definedName name="___DEP1">#REF!</definedName>
    <definedName name="___DEP2">#REF!</definedName>
    <definedName name="___INDEX_SHEET___ASAP_Utilities">#REF!</definedName>
    <definedName name="__DEP1">#REF!</definedName>
    <definedName name="__DEP2">#REF!</definedName>
    <definedName name="_ARCHTAX">#N/A</definedName>
    <definedName name="_ARCHTAX_E21">#N/A</definedName>
    <definedName name="_CONTINGENCY">#N/A</definedName>
    <definedName name="_DEP1">#REF!</definedName>
    <definedName name="_DEP2">#REF!</definedName>
    <definedName name="_Fill" hidden="1">#REF!</definedName>
    <definedName name="_I40">#REF!</definedName>
    <definedName name="_Key1" hidden="1">'[1]Moved to new Cxxxx projects'!#REF!</definedName>
    <definedName name="_Key2" hidden="1">#REF!</definedName>
    <definedName name="_Order1" hidden="1">0</definedName>
    <definedName name="_Order2" hidden="1">255</definedName>
    <definedName name="_Parse_In" hidden="1">#REF!</definedName>
    <definedName name="_Sort" hidden="1">#REF!</definedName>
    <definedName name="AM">'[2]Worksheet Table'!$B$2:$B$9</definedName>
    <definedName name="aptfal">'[3]Rent Rev'!#REF!</definedName>
    <definedName name="aptsum">'[3]Rent Rev'!#REF!</definedName>
    <definedName name="Area">'[2]Worksheet Table'!$C$2:$C$7</definedName>
    <definedName name="AS2DocOpenMode" hidden="1">"AS2DocumentEdit"</definedName>
    <definedName name="ASD">#REF!</definedName>
    <definedName name="au">#REF!</definedName>
    <definedName name="Auxiliary_SRECNA_Page_1">#REF!</definedName>
    <definedName name="Auxiliary_SRECNA_Page_2">#REF!</definedName>
    <definedName name="B_PROJECTS">#REF!</definedName>
    <definedName name="BldType">'[2]Worksheet Table'!$D$2:$D$5</definedName>
    <definedName name="C_PROJECTS">#REF!</definedName>
    <definedName name="cablecost">#N/A</definedName>
    <definedName name="cash">#REF!</definedName>
    <definedName name="Cash_Flows_Condensed_2002">#REF!</definedName>
    <definedName name="CAUXEXP">[4]COMB06!$L$649:$L$649</definedName>
    <definedName name="Change_Salaries_Benefits">#REF!</definedName>
    <definedName name="Change_State_Appropriations">#REF!</definedName>
    <definedName name="Change_Total_Assets">#REF!</definedName>
    <definedName name="Change_Total_Liabilities">#REF!</definedName>
    <definedName name="Change_Utilities">#REF!</definedName>
    <definedName name="CLASS_16001">#REF!</definedName>
    <definedName name="CLASS_16002">#REF!</definedName>
    <definedName name="CLASS_64001">#REF!</definedName>
    <definedName name="computer">#REF!</definedName>
    <definedName name="contingency">#REF!</definedName>
    <definedName name="Cumulative_Effect_Change_Accounting_Principle">#REF!</definedName>
    <definedName name="D_PROJECTS">#REF!</definedName>
    <definedName name="data2">#REF!</definedName>
    <definedName name="ddd">#REF!</definedName>
    <definedName name="depname">[5]Title!$A$15</definedName>
    <definedName name="depr">#REF!</definedName>
    <definedName name="DetailsByYear">#REF!</definedName>
    <definedName name="E_PROJECTS">#REF!</definedName>
    <definedName name="EGRestricted06">'[6]06'!#REF!</definedName>
    <definedName name="equip">#REF!</definedName>
    <definedName name="ExpDirect">#REF!</definedName>
    <definedName name="F_PROJECTS">#REF!</definedName>
    <definedName name="fee">#REF!</definedName>
    <definedName name="Final_Merge">#REF!</definedName>
    <definedName name="Final_Merge_Dec_2005">#REF!</definedName>
    <definedName name="Final_Merge_Feb">#REF!</definedName>
    <definedName name="Final_Merge_Feb_2006">#REF!</definedName>
    <definedName name="Final_Merge_January">#REF!</definedName>
    <definedName name="Final_Merge_June">#REF!</definedName>
    <definedName name="Final_Merge_May_2006">#REF!</definedName>
    <definedName name="Final_Merge_Sept">[7]Final_Merge_Sept!$A$1:$D$195</definedName>
    <definedName name="FinalMerge">#REF!</definedName>
    <definedName name="FinalMerge_March">#REF!</definedName>
    <definedName name="FinalMerge_Nov_2005">#REF!</definedName>
    <definedName name="FinalMerge_Oct_2005">#REF!</definedName>
    <definedName name="FinalMergeApril">#REF!</definedName>
    <definedName name="FinalMergeMay">#REF!</definedName>
    <definedName name="FinalMergeSEPT">#REF!</definedName>
    <definedName name="financials">#REF!</definedName>
    <definedName name="Footnote_14_Nat_vs_Func_Page_1">#REF!</definedName>
    <definedName name="Footnote_14_Nat_vs_Func_Page_2">#REF!</definedName>
    <definedName name="Footnote_2a_Categorization_of_Cash">#REF!</definedName>
    <definedName name="Footnote_2b_Categorization_of_Investments">#REF!</definedName>
    <definedName name="Footnote_3_Accounts_Receivable">#REF!</definedName>
    <definedName name="Footnote_4_Inventories">#REF!</definedName>
    <definedName name="Footnote_6_Capital_Assets_Disclosure">#REF!</definedName>
    <definedName name="Footnote_8_Long_Term_Liabilities">#REF!</definedName>
    <definedName name="Footnote_9_Lease_Obligations">#REF!</definedName>
    <definedName name="fringe">#REF!</definedName>
    <definedName name="fsafal">'[3]Rent Rev'!#REF!</definedName>
    <definedName name="fsasum">'[3]Rent Rev'!#REF!</definedName>
    <definedName name="FY">#REF!</definedName>
    <definedName name="G_PROJECTS">#REF!</definedName>
    <definedName name="GA_TECH">#N/A</definedName>
    <definedName name="gcfee">#REF!</definedName>
    <definedName name="gcinsurance">#REF!</definedName>
    <definedName name="gencond">#REF!</definedName>
    <definedName name="HD">'[2]Worksheet Table'!$A$2:$A$20</definedName>
    <definedName name="HIGHHOURS">#N/A</definedName>
    <definedName name="HIGHSWITCH_">#N/A</definedName>
    <definedName name="HOISTRATE">#N/A</definedName>
    <definedName name="hrs">'[8]Fac Staf FH Proj'!$K$2</definedName>
    <definedName name="inc">#REF!</definedName>
    <definedName name="July_12_Merge">#REF!</definedName>
    <definedName name="LeaseReport">#REF!</definedName>
    <definedName name="lossfactor">#N/A</definedName>
    <definedName name="LOWHOURS">#N/A</definedName>
    <definedName name="LOWSWITCH_">#N/A</definedName>
    <definedName name="Net_Assets_Condensed_2002">#REF!</definedName>
    <definedName name="NetDS.Table">'[9]Net DS 2002 (TE &amp; Taxable)'!$B$1:$S$39</definedName>
    <definedName name="NON_LAPSING_PROJECTS">#REF!</definedName>
    <definedName name="Note_7_Deferred_Revenue">#REF!</definedName>
    <definedName name="NvsASD">"V2000-11-30"</definedName>
    <definedName name="NvsAutoDrillOk">"VY"</definedName>
    <definedName name="NvsElapsedTime">0.00472199074283708</definedName>
    <definedName name="NvsEndTime">36873.7182200231</definedName>
    <definedName name="NvsInstSpec">"%"</definedName>
    <definedName name="NvsLayoutType">"M3"</definedName>
    <definedName name="NvsPanelEffdt">"V1999-07-01"</definedName>
    <definedName name="NvsPanelSetid">"VGSUFS"</definedName>
    <definedName name="NvsReqBU">"VGSUFS"</definedName>
    <definedName name="NvsReqBUOnly">"VY"</definedName>
    <definedName name="NvsTransLed">"VN"</definedName>
    <definedName name="NvsTreeASD">"V2000-07-01"</definedName>
    <definedName name="NvsValTbl.ACCOUNT">"GL_ACCOUNT_TBL"</definedName>
    <definedName name="NvsValTbl.FUND_CODE">"FUND_TBL"</definedName>
    <definedName name="NvsValTbl.PROJECT_ID">"PROJECT"</definedName>
    <definedName name="orgno">[5]Title!$C$11</definedName>
    <definedName name="Other">'[10]Billable GSFIC-GRA Accounts'!#REF!</definedName>
    <definedName name="otherinc">[11]Sheet1!$F$44</definedName>
    <definedName name="Page_1">#REF!</definedName>
    <definedName name="Page_2">#REF!</definedName>
    <definedName name="PED">#REF!</definedName>
    <definedName name="pkg">#REF!</definedName>
    <definedName name="POPULATION">#N/A</definedName>
    <definedName name="Position">'[2]Worksheet Table'!$E$2:$E$5</definedName>
    <definedName name="_xlnm.Print_Area" localSheetId="2">'Financial Data'!$A$1:$G$70</definedName>
    <definedName name="_xlnm.Print_Area" localSheetId="1">'Revenue Projections'!$A$1:$I$36</definedName>
    <definedName name="_xlnm.Print_Area" localSheetId="0">Summary!$A$1:$D$55</definedName>
    <definedName name="PRINT_AREA_MI">#N/A</definedName>
    <definedName name="Print_Area_MI_1">#REF!</definedName>
    <definedName name="Print_Area_MI_5">'[12]Exp Cat'!#REF!</definedName>
    <definedName name="_xlnm.Print_Titles" localSheetId="2">'Financial Data'!$A:$A</definedName>
    <definedName name="_xlnm.Print_Titles" localSheetId="1">'Revenue Projections'!$A:$A</definedName>
    <definedName name="_xlnm.Print_Titles" localSheetId="0">Summary!$2:$4</definedName>
    <definedName name="PRINT_TITLES_MI">#N/A</definedName>
    <definedName name="Print3">'[13]Summer conf 035 040'!#REF!</definedName>
    <definedName name="Printall">'[13]Summer conf 035 040'!$B$2:$O$4</definedName>
    <definedName name="PRIOR_YEAR_PROJECTS">#REF!</definedName>
    <definedName name="PROGRAM1">#N/A</definedName>
    <definedName name="PROGRAM1RSF">#N/A</definedName>
    <definedName name="PROGRAM2">#N/A</definedName>
    <definedName name="PROGRAM2RSF">#N/A</definedName>
    <definedName name="PROGRAM3">#N/A</definedName>
    <definedName name="PROGRAM3RSF">#N/A</definedName>
    <definedName name="PROGRAM4">#N/A</definedName>
    <definedName name="PROGRAM4RSF">#N/A</definedName>
    <definedName name="program5">#N/A</definedName>
    <definedName name="program5rsf">#N/A</definedName>
    <definedName name="proj">#REF!</definedName>
    <definedName name="psdata">#REF!</definedName>
    <definedName name="pstotal">#REF!</definedName>
    <definedName name="pvtModificationAllocation">[14]shtPivot!$C$1:$D$30</definedName>
    <definedName name="pvtSubProposal">#REF!</definedName>
    <definedName name="pvtTotalCA">#REF!</definedName>
    <definedName name="pvtTotalUS">#REF!</definedName>
    <definedName name="Query2_Exp_And_Encumb">#REF!</definedName>
    <definedName name="QueryFinal">#REF!</definedName>
    <definedName name="r_uratio">#N/A</definedName>
    <definedName name="repdate">[5]Title!$B$35</definedName>
    <definedName name="repname">[5]Title!$A$9</definedName>
    <definedName name="Restatement_Beg_Bal">#REF!</definedName>
    <definedName name="RestrictedFundBal">#REF!</definedName>
    <definedName name="RestrictedFundsBal">#REF!</definedName>
    <definedName name="RestrictedFundsRev">#REF!</definedName>
    <definedName name="return">#REF!</definedName>
    <definedName name="revinc">[11]Sheet1!$F$41</definedName>
    <definedName name="RID">#REF!</definedName>
    <definedName name="RTT">#REF!</definedName>
    <definedName name="salinc">[11]Sheet1!$F$42</definedName>
    <definedName name="saps">#REF!</definedName>
    <definedName name="Sch16Add">#REF!</definedName>
    <definedName name="Sch16Ded">#REF!</definedName>
    <definedName name="school">[5]Title!$A$8</definedName>
    <definedName name="SRECNA">#REF!</definedName>
    <definedName name="SRECNA_Condensed_2002">#REF!</definedName>
    <definedName name="SRECNA_Condenses">#REF!</definedName>
    <definedName name="Statement_of_Cash_Flows_1">#REF!</definedName>
    <definedName name="Statement_of_Cash_Flows_2">#REF!</definedName>
    <definedName name="Statement_of_Cash_Flows_Condensed">#REF!</definedName>
    <definedName name="Statement_of_Net_Assets">#REF!</definedName>
    <definedName name="Statement_of_Net_Assets_Condensed">#REF!</definedName>
    <definedName name="stop" hidden="1">{#N/A,#N/A,FALSE,"Aging Summary";#N/A,#N/A,FALSE,"Ratio Analysis";#N/A,#N/A,FALSE,"Test 120 Day Accts";#N/A,#N/A,FALSE,"Tickmarks"}</definedName>
    <definedName name="suitefal">'[3]Rent Rev'!#REF!</definedName>
    <definedName name="suitesum">'[3]Rent Rev'!#REF!</definedName>
    <definedName name="SurplusSummary">#REF!</definedName>
    <definedName name="switchcost">#N/A</definedName>
    <definedName name="taxrate">#N/A</definedName>
    <definedName name="tec">#REF!</definedName>
    <definedName name="Tech">#REF!</definedName>
    <definedName name="TechSquare">#REF!</definedName>
    <definedName name="test">#REF!</definedName>
    <definedName name="To_DEP">#REF!</definedName>
    <definedName name="Total_Budget">#REF!</definedName>
    <definedName name="Total_Exposure">#REF!</definedName>
    <definedName name="Total_Net_Assets">#REF!</definedName>
    <definedName name="Total_Trade_Award">#REF!</definedName>
    <definedName name="Total_Trade_Budget">#REF!</definedName>
    <definedName name="totalassets">#REF!</definedName>
    <definedName name="TotalCFExp">'[6]06'!#REF!</definedName>
    <definedName name="TotalDedDirect">#REF!</definedName>
    <definedName name="totallines">#N/A</definedName>
    <definedName name="totalnetassets">#REF!</definedName>
    <definedName name="TOTALPHONES">#N/A</definedName>
    <definedName name="TotalRSF">#REF!</definedName>
    <definedName name="totps">#REF!</definedName>
    <definedName name="trad4fal">'[3]Rent Rev'!#REF!</definedName>
    <definedName name="tradfal">'[3]Rent Rev'!#REF!</definedName>
    <definedName name="tradsum">'[3]Rent Rev'!#REF!</definedName>
    <definedName name="Users_PCs_and_Replace_date">#REF!</definedName>
    <definedName name="utilinc">[11]Sheet1!$F$43</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7" i="5" l="1"/>
  <c r="G67" i="5" l="1"/>
  <c r="D69" i="5"/>
  <c r="D67" i="5"/>
  <c r="C69" i="5"/>
  <c r="G43" i="5"/>
  <c r="D62" i="5"/>
  <c r="D58" i="5"/>
  <c r="C23" i="5"/>
  <c r="E34" i="7"/>
  <c r="E36" i="7"/>
  <c r="E32" i="7"/>
  <c r="E24" i="7"/>
  <c r="E16" i="7"/>
  <c r="F28" i="7"/>
  <c r="F29" i="7"/>
  <c r="F30" i="7"/>
  <c r="F31" i="7"/>
  <c r="G31" i="7" s="1"/>
  <c r="F27" i="7"/>
  <c r="F20" i="7"/>
  <c r="F21" i="7"/>
  <c r="F22" i="7"/>
  <c r="F23" i="7"/>
  <c r="G23" i="7" s="1"/>
  <c r="F19" i="7"/>
  <c r="F12" i="7"/>
  <c r="F13" i="7"/>
  <c r="F14" i="7"/>
  <c r="F15" i="7"/>
  <c r="F11" i="7"/>
  <c r="I15" i="7" l="1"/>
  <c r="I31" i="7"/>
  <c r="H31" i="7" s="1"/>
  <c r="F16" i="7"/>
  <c r="F24" i="7"/>
  <c r="I23" i="7"/>
  <c r="F32" i="7"/>
  <c r="F34" i="7" s="1"/>
  <c r="H23" i="7"/>
  <c r="G15" i="7"/>
  <c r="H15" i="7" l="1"/>
  <c r="G22" i="5" l="1"/>
  <c r="D23" i="5"/>
  <c r="B23" i="5"/>
  <c r="G11" i="7" l="1"/>
  <c r="B36" i="1" l="1"/>
  <c r="B34" i="1"/>
  <c r="B58" i="5" l="1"/>
  <c r="I13" i="7" l="1"/>
  <c r="I12" i="7"/>
  <c r="I11" i="7"/>
  <c r="I22" i="7"/>
  <c r="I21" i="7"/>
  <c r="I20" i="7"/>
  <c r="I19" i="7"/>
  <c r="I30" i="7"/>
  <c r="I29" i="7"/>
  <c r="I28" i="7"/>
  <c r="I27" i="7"/>
  <c r="I14" i="7"/>
  <c r="G13" i="7"/>
  <c r="G12" i="7"/>
  <c r="G22" i="7"/>
  <c r="G21" i="7"/>
  <c r="G20" i="7"/>
  <c r="G19" i="7"/>
  <c r="G30" i="7"/>
  <c r="G29" i="7"/>
  <c r="G28" i="7"/>
  <c r="G27" i="7"/>
  <c r="G14" i="7"/>
  <c r="A4" i="7"/>
  <c r="A3" i="7"/>
  <c r="A2" i="7"/>
  <c r="A1" i="7"/>
  <c r="I32" i="7" l="1"/>
  <c r="I24" i="7"/>
  <c r="G24" i="7"/>
  <c r="I16" i="7"/>
  <c r="I36" i="7" s="1"/>
  <c r="G11" i="5" s="1"/>
  <c r="G32" i="7"/>
  <c r="G16" i="7"/>
  <c r="F36" i="7"/>
  <c r="H19" i="7"/>
  <c r="H28" i="7"/>
  <c r="H27" i="7"/>
  <c r="H22" i="7"/>
  <c r="H13" i="7"/>
  <c r="H29" i="7"/>
  <c r="H20" i="7"/>
  <c r="H11" i="7"/>
  <c r="H14" i="7"/>
  <c r="H30" i="7"/>
  <c r="H21" i="7"/>
  <c r="H12" i="7"/>
  <c r="G34" i="7" l="1"/>
  <c r="I34" i="7"/>
  <c r="G36" i="7"/>
  <c r="E11" i="5" s="1"/>
  <c r="E23" i="5" s="1"/>
  <c r="H24" i="7"/>
  <c r="H32" i="7"/>
  <c r="H16" i="7"/>
  <c r="B46" i="1"/>
  <c r="D38" i="1"/>
  <c r="D40" i="1"/>
  <c r="A4" i="5"/>
  <c r="A3" i="5"/>
  <c r="G57" i="5"/>
  <c r="G56" i="5"/>
  <c r="G55" i="5"/>
  <c r="G54" i="5"/>
  <c r="G53" i="5"/>
  <c r="G52" i="5"/>
  <c r="G50" i="5"/>
  <c r="G49" i="5"/>
  <c r="G48" i="5"/>
  <c r="G47" i="5"/>
  <c r="G46" i="5"/>
  <c r="G45" i="5"/>
  <c r="G44" i="5"/>
  <c r="G42" i="5"/>
  <c r="G41" i="5"/>
  <c r="G40" i="5"/>
  <c r="G39" i="5"/>
  <c r="G38" i="5"/>
  <c r="G37" i="5"/>
  <c r="G36" i="5"/>
  <c r="G35" i="5"/>
  <c r="G33" i="5"/>
  <c r="G32" i="5"/>
  <c r="G30" i="5"/>
  <c r="G29" i="5"/>
  <c r="G28" i="5"/>
  <c r="G27" i="5"/>
  <c r="G12" i="5"/>
  <c r="G23" i="5" s="1"/>
  <c r="G13" i="5"/>
  <c r="G15" i="5"/>
  <c r="G16" i="5"/>
  <c r="G17" i="5"/>
  <c r="G18" i="5"/>
  <c r="G20" i="5"/>
  <c r="G21" i="5"/>
  <c r="A2" i="5"/>
  <c r="A1" i="5"/>
  <c r="B70" i="5"/>
  <c r="F70" i="5"/>
  <c r="D70" i="5"/>
  <c r="C70" i="5"/>
  <c r="F58" i="5"/>
  <c r="E58" i="5"/>
  <c r="C58" i="5"/>
  <c r="B44" i="1" s="1"/>
  <c r="B42" i="1"/>
  <c r="H36" i="7" l="1"/>
  <c r="H34" i="7"/>
  <c r="F11" i="5" s="1"/>
  <c r="D44" i="1"/>
  <c r="G58" i="5"/>
  <c r="C61" i="5"/>
  <c r="D61" i="5"/>
  <c r="B63" i="5"/>
  <c r="E61" i="5"/>
  <c r="E69" i="5" s="1"/>
  <c r="G69" i="5" l="1"/>
  <c r="G70" i="5" s="1"/>
  <c r="E70" i="5"/>
  <c r="F23" i="5"/>
  <c r="F61" i="5" s="1"/>
  <c r="G61" i="5"/>
  <c r="C63" i="5"/>
  <c r="D60" i="5" l="1"/>
  <c r="D63" i="5" s="1"/>
  <c r="F63" i="5"/>
  <c r="E60" i="5" l="1"/>
  <c r="E63" i="5" l="1"/>
  <c r="G60" i="5"/>
  <c r="G63" i="5" s="1"/>
</calcChain>
</file>

<file path=xl/sharedStrings.xml><?xml version="1.0" encoding="utf-8"?>
<sst xmlns="http://schemas.openxmlformats.org/spreadsheetml/2006/main" count="184" uniqueCount="167">
  <si>
    <t>Mandatory Fee Detail &amp; Request Form</t>
  </si>
  <si>
    <t>Description of Fee Purpose:</t>
  </si>
  <si>
    <t>Description of Students Charged:</t>
  </si>
  <si>
    <t>REVENUE</t>
  </si>
  <si>
    <t>Student Fees</t>
  </si>
  <si>
    <t>Less: Allowances, Waivers, Etc.</t>
  </si>
  <si>
    <t>Non-Mandatory Student Fees</t>
  </si>
  <si>
    <t>Sales &amp; Services</t>
  </si>
  <si>
    <t>Miscellaneous Revenues</t>
  </si>
  <si>
    <t>Gifts</t>
  </si>
  <si>
    <t>Other Miscellaneous Revenues</t>
  </si>
  <si>
    <t>Total Revenue</t>
  </si>
  <si>
    <t>EXPENDITURES</t>
  </si>
  <si>
    <t>Personal Services</t>
  </si>
  <si>
    <t>Salaries - Faculty/Staff</t>
  </si>
  <si>
    <t>Salaries - Students</t>
  </si>
  <si>
    <t>Fringe Benefits</t>
  </si>
  <si>
    <t>Allocated Personal Services</t>
  </si>
  <si>
    <t>Travel</t>
  </si>
  <si>
    <t>Travel - Employee</t>
  </si>
  <si>
    <t>Travel - Non-Employee</t>
  </si>
  <si>
    <t>Operating Supplies and Expenses</t>
  </si>
  <si>
    <t>Purchases for Resale/Cost of Goods Sold</t>
  </si>
  <si>
    <t>Supplies &amp; Materials</t>
  </si>
  <si>
    <t>Repairs and Maintenance</t>
  </si>
  <si>
    <t>Utilities</t>
  </si>
  <si>
    <t>Rental Payments (Non-Real Estate)</t>
  </si>
  <si>
    <t>Insurance</t>
  </si>
  <si>
    <t>Software</t>
  </si>
  <si>
    <t>Equipment (Small Value)</t>
  </si>
  <si>
    <t>Per Diems &amp; Fees</t>
  </si>
  <si>
    <t>Contracted Services</t>
  </si>
  <si>
    <t>Telecommunications</t>
  </si>
  <si>
    <t>Scholarships</t>
  </si>
  <si>
    <t>Other Operating Expenses</t>
  </si>
  <si>
    <t>Allocated Operating Expenses</t>
  </si>
  <si>
    <t>Equipment/Capital Outlay</t>
  </si>
  <si>
    <t>Lease/Purchase - Principal</t>
  </si>
  <si>
    <t>Lease/Purchase - Interest</t>
  </si>
  <si>
    <t>R&amp;R Reserve Contribution</t>
  </si>
  <si>
    <t>Motor Vehicle Purchase</t>
  </si>
  <si>
    <t>Equipment Purchase</t>
  </si>
  <si>
    <t>Building and Facilities Improvements</t>
  </si>
  <si>
    <t>Total Expenditures</t>
  </si>
  <si>
    <t>Beginning Net Assets and Reserves (July 1)</t>
  </si>
  <si>
    <t>Surplus/(Deficit) from above schedule</t>
  </si>
  <si>
    <t>Transfer to or from other sources</t>
  </si>
  <si>
    <t>Final Net Assets and Reserves (June 30)</t>
  </si>
  <si>
    <t>Reserved for Renewal &amp; Replacement</t>
  </si>
  <si>
    <t>Capital Liability Reserve Fund</t>
  </si>
  <si>
    <t>Total Net Assets and Reserves</t>
  </si>
  <si>
    <t>Mandatory Fee Revenue</t>
  </si>
  <si>
    <t xml:space="preserve">Institution Name:  </t>
  </si>
  <si>
    <t xml:space="preserve">Preparer Name &amp; Email:  </t>
  </si>
  <si>
    <t xml:space="preserve">Name of Fee:  </t>
  </si>
  <si>
    <t xml:space="preserve">Type of Fee:  </t>
  </si>
  <si>
    <t xml:space="preserve">New or Existing?  </t>
  </si>
  <si>
    <t xml:space="preserve">PPV Projects Supported:  </t>
  </si>
  <si>
    <t>Description of Personal Services and Travel:</t>
  </si>
  <si>
    <t>Description of Student Engagement:</t>
  </si>
  <si>
    <t>Incremental Change Proposed:</t>
  </si>
  <si>
    <t>Percent Change Proposed:</t>
  </si>
  <si>
    <t>Description of Financial Trends:</t>
  </si>
  <si>
    <t>Fall Semester</t>
  </si>
  <si>
    <t>Spring Semester</t>
  </si>
  <si>
    <t>0-4 credit hours</t>
  </si>
  <si>
    <t>5-8 credit hours</t>
  </si>
  <si>
    <t>9-12 credit hours</t>
  </si>
  <si>
    <t>Full-time</t>
  </si>
  <si>
    <t>Summer Semester</t>
  </si>
  <si>
    <t>Projection of Fee Instances and Revenues</t>
  </si>
  <si>
    <t>Fall Semester Total</t>
  </si>
  <si>
    <t>Spring Semester Total</t>
  </si>
  <si>
    <t>Summer Semester Total</t>
  </si>
  <si>
    <t>Fiscal Year Total</t>
  </si>
  <si>
    <t>Justification for Increase and Planned Usage:</t>
  </si>
  <si>
    <t xml:space="preserve">Revenue Department(s):  </t>
  </si>
  <si>
    <t xml:space="preserve">Fund:  </t>
  </si>
  <si>
    <t xml:space="preserve">Revenue Account:  </t>
  </si>
  <si>
    <t>FY 2019 Fee Rate</t>
  </si>
  <si>
    <t>Projected FY20 Fee Instances</t>
  </si>
  <si>
    <t>FY 2018 Actuals</t>
  </si>
  <si>
    <t>Only fill out this section if an increase is being requested.  Refer to the Chancellor's letter from 9/20/18 when completing your document:
   1. New fee requests or increases to existing fees will not be recommended to the Board unless the institution 
       presents a detailed business case, including analysis of available reserves.
   2. New fees are strongly discouraged and should not be proposed unless there is overwhelming student support 
       and a clear benefit to student success.
   3. Fee increases needed to support PPV projects whose revenues are falling or expected to fall below levels to
       sustain those projects may be considered, however, before requesting an increase you should:
          a. review all project costs and processes to identify where efficiencies can be realized and expenses reduced;
          b. explore other sources of revenue, besides fee revenue, to compensate for any actual or anticipated
              revenue shortage;
          c. determine the availability of reserves to sustain project; and
          d. evaluate the project plan to determine whether revisions to the plan to meet the lower revenues levels or
              estimates are feasible.
   4. Consideration may be given to institutions to allow for the reallocation of fees, if the overall mandatory fee
       level remains neutral. Institutions must still demonstrate why an increased fee is critical, even if the increase
       is offset elsewhere.</t>
  </si>
  <si>
    <t>Fee Types:</t>
  </si>
  <si>
    <t>Access/ID Card</t>
  </si>
  <si>
    <t>Activity</t>
  </si>
  <si>
    <t>Athletic</t>
  </si>
  <si>
    <t>Facility</t>
  </si>
  <si>
    <t>Health</t>
  </si>
  <si>
    <t>International</t>
  </si>
  <si>
    <t>Other</t>
  </si>
  <si>
    <t>Parking</t>
  </si>
  <si>
    <t>Recreation</t>
  </si>
  <si>
    <t>Technology</t>
  </si>
  <si>
    <t>Transportation</t>
  </si>
  <si>
    <t>Wellness</t>
  </si>
  <si>
    <t>New or Existing Fee:</t>
  </si>
  <si>
    <t xml:space="preserve">New </t>
  </si>
  <si>
    <t>Existing</t>
  </si>
  <si>
    <t>Abraham Baldwin Agricultural College</t>
  </si>
  <si>
    <t>Albany State University</t>
  </si>
  <si>
    <t>Atlanta Metropolitan State College</t>
  </si>
  <si>
    <t>Augusta University</t>
  </si>
  <si>
    <t>Clayton State University</t>
  </si>
  <si>
    <t xml:space="preserve">College of Coastal Georgia </t>
  </si>
  <si>
    <t>Columbus State University</t>
  </si>
  <si>
    <t>Dalton State College</t>
  </si>
  <si>
    <t>East Georgia State College</t>
  </si>
  <si>
    <t>Fort Valley State University</t>
  </si>
  <si>
    <t>Georgia College &amp; State University</t>
  </si>
  <si>
    <t>Georgia Gwinnett College</t>
  </si>
  <si>
    <t>Georgia Highlands College</t>
  </si>
  <si>
    <t>Georgia Institute of Technology</t>
  </si>
  <si>
    <t>Georgia Southern University</t>
  </si>
  <si>
    <t>Georgia Southwestern State University</t>
  </si>
  <si>
    <t>Georgia State University</t>
  </si>
  <si>
    <t>Gordon State College</t>
  </si>
  <si>
    <t>Kennesaw State University</t>
  </si>
  <si>
    <t>Middle Georgia State University</t>
  </si>
  <si>
    <t>Savannah State University</t>
  </si>
  <si>
    <t>South Georgia State College</t>
  </si>
  <si>
    <t>University of Georgia</t>
  </si>
  <si>
    <t>University of North Georgia</t>
  </si>
  <si>
    <t>University of West Georgia</t>
  </si>
  <si>
    <t>Valdosta State University</t>
  </si>
  <si>
    <t>Institutions</t>
  </si>
  <si>
    <t>University System of Georgia</t>
  </si>
  <si>
    <r>
      <rPr>
        <b/>
        <sz val="10.5"/>
        <color rgb="FFFF0000"/>
        <rFont val="Calibri"/>
        <family val="2"/>
        <scheme val="minor"/>
      </rPr>
      <t>Instructions:</t>
    </r>
    <r>
      <rPr>
        <b/>
        <sz val="10.5"/>
        <color theme="1"/>
        <rFont val="Calibri"/>
        <family val="2"/>
        <scheme val="minor"/>
      </rPr>
      <t xml:space="preserve"> Complete the grey and blue fields.  List the PPV project ID and title for the PPV field.  The text within the blue cells are guiding questions intended to assist in completing your narrative responses.  Please overwrite the current data in these cells with your responses.</t>
    </r>
  </si>
  <si>
    <r>
      <rPr>
        <b/>
        <sz val="10.5"/>
        <color rgb="FFFF0000"/>
        <rFont val="Calibri"/>
        <family val="2"/>
        <scheme val="minor"/>
      </rPr>
      <t>Instructions:</t>
    </r>
    <r>
      <rPr>
        <b/>
        <sz val="10.5"/>
        <rFont val="Calibri"/>
        <family val="2"/>
        <scheme val="minor"/>
      </rPr>
      <t xml:space="preserve"> Include the full number of students assessed the fee.  Do not net waivers on this page.  Waivers are calculated on the financial data tab (and explained on the summary tab).  The credit hour tiers below are examples.  Modify the rows based on the number of different rates assessed under your institutional fee policy.</t>
    </r>
  </si>
  <si>
    <r>
      <rPr>
        <b/>
        <sz val="10"/>
        <color rgb="FFFF0000"/>
        <rFont val="Calibri"/>
        <family val="2"/>
        <scheme val="minor"/>
      </rPr>
      <t>Instructions:</t>
    </r>
    <r>
      <rPr>
        <b/>
        <sz val="10"/>
        <rFont val="Calibri"/>
        <family val="2"/>
        <scheme val="minor"/>
      </rPr>
      <t xml:space="preserve"> Report ACTUALS ledger detail only.  Include all fiscal year activity (i.e. do not filter on Bud Ref).  The report should reflect the most accurate financial projection, to include planned surplus or deficit.  It is not necessary to balance revenue and expense.</t>
    </r>
  </si>
  <si>
    <t>Other Unrestricted Net Assets 
(including encumbrance reserve)</t>
  </si>
  <si>
    <r>
      <rPr>
        <b/>
        <sz val="10"/>
        <color rgb="FFFF0000"/>
        <rFont val="Calibri"/>
        <family val="2"/>
        <scheme val="minor"/>
      </rPr>
      <t>Instructions:</t>
    </r>
    <r>
      <rPr>
        <b/>
        <sz val="10"/>
        <rFont val="Calibri"/>
        <family val="2"/>
        <scheme val="minor"/>
      </rPr>
      <t xml:space="preserve"> Break out the final net assets as of the end of each fiscal year using the rows below.  Row 72 and 79 should tie.</t>
    </r>
  </si>
  <si>
    <t>Fiscal Year 2021</t>
  </si>
  <si>
    <t>FY 2020 Fee Amount:</t>
  </si>
  <si>
    <t>Proposed FY 2021 Fee Amount:</t>
  </si>
  <si>
    <t>FY19 Revenue</t>
  </si>
  <si>
    <t>FY19 Expenditures</t>
  </si>
  <si>
    <t>FY20 Unrestricted Fund Balance</t>
  </si>
  <si>
    <t>FY19 % of Revenue Expended:</t>
  </si>
  <si>
    <t>FY 2020 Fee Rate</t>
  </si>
  <si>
    <t>Proposed FY 2021 Fee Rate</t>
  </si>
  <si>
    <t>Projected FY21 Fee Instances</t>
  </si>
  <si>
    <r>
      <t xml:space="preserve">FY21 Revenues
</t>
    </r>
    <r>
      <rPr>
        <b/>
        <u/>
        <sz val="10"/>
        <rFont val="Calibri"/>
        <family val="2"/>
        <scheme val="minor"/>
      </rPr>
      <t>without</t>
    </r>
    <r>
      <rPr>
        <sz val="10"/>
        <rFont val="Calibri"/>
        <family val="2"/>
        <scheme val="minor"/>
      </rPr>
      <t xml:space="preserve"> increase</t>
    </r>
  </si>
  <si>
    <t xml:space="preserve">FY21 Incremental Fee Increase </t>
  </si>
  <si>
    <r>
      <t xml:space="preserve">FY21 Projection
</t>
    </r>
    <r>
      <rPr>
        <b/>
        <u/>
        <sz val="10"/>
        <rFont val="Calibri"/>
        <family val="2"/>
        <scheme val="minor"/>
      </rPr>
      <t>with</t>
    </r>
    <r>
      <rPr>
        <sz val="10"/>
        <rFont val="Calibri"/>
        <family val="2"/>
        <scheme val="minor"/>
      </rPr>
      <t xml:space="preserve"> increase</t>
    </r>
  </si>
  <si>
    <t>FY 2019 Actuals</t>
  </si>
  <si>
    <t>FY 2020 Projected</t>
  </si>
  <si>
    <r>
      <t xml:space="preserve">FY21 Projection
</t>
    </r>
    <r>
      <rPr>
        <b/>
        <u/>
        <sz val="10"/>
        <rFont val="Calibri"/>
        <family val="2"/>
        <scheme val="minor"/>
      </rPr>
      <t>without</t>
    </r>
    <r>
      <rPr>
        <sz val="10"/>
        <rFont val="Calibri"/>
        <family val="2"/>
        <scheme val="minor"/>
      </rPr>
      <t xml:space="preserve"> increase</t>
    </r>
  </si>
  <si>
    <t>Tamara Lyons    tamara.lyons@health.gatech.edu</t>
  </si>
  <si>
    <t>Health Fee</t>
  </si>
  <si>
    <t>FD12240</t>
  </si>
  <si>
    <t>RC406100, 406101, 406103, 406104, 406105, 406106, 406107, 406108</t>
  </si>
  <si>
    <t>Student Health Fee Revenue</t>
  </si>
  <si>
    <t>None</t>
  </si>
  <si>
    <r>
      <t xml:space="preserve">What are the primary activities supported by this fee?  </t>
    </r>
    <r>
      <rPr>
        <b/>
        <sz val="10.5"/>
        <color theme="1"/>
        <rFont val="Calibri"/>
        <family val="2"/>
        <scheme val="minor"/>
      </rPr>
      <t xml:space="preserve"> The mandatory student health fee provides the majority of financial resources to support the provision of health care to students at Stamps Student Health Services. Services are provided through Primary Care Clinic, Women’s Health Clinic, Psychiatry Clinic, Sports Medicine Clinic, Travel/Immunization/Allergy Clinic, Pharmacy, Diagnostic Services (lab and radiology), and Business Operations. The student health fee supports all aspects of the operation of Stamps Student Health Services, including staffing, supplies, utilities, facilities, and other overhead. The mandatory student health fee also provides a portion of the financial resources for Health Initiatives. Health Initiatives’ programming includes nutritional services, sexual assault prevention education and advocacy, and health and wellness education. In FY20 the mandatory student health fee also began supporting the salaries and related expenses of two of the assessment counselors/case managers in the Center for Assessment and Referral, otherwise known as GT CARE. CARE is the mental health intake center designed to assist students with accessing mental health resources.                                                                                                                    </t>
    </r>
    <r>
      <rPr>
        <sz val="10.5"/>
        <color theme="1"/>
        <rFont val="Calibri"/>
        <family val="2"/>
        <scheme val="minor"/>
      </rPr>
      <t xml:space="preserve">How would this fee be described to students? </t>
    </r>
    <r>
      <rPr>
        <b/>
        <sz val="10.5"/>
        <color theme="1"/>
        <rFont val="Calibri"/>
        <family val="2"/>
        <scheme val="minor"/>
      </rPr>
      <t xml:space="preserve">
The health fee provides the financial resources needed to provide health services at Stamps Health Services, supports health and wellness education through Health Initiatives and supplements mental health access resources through GT CARE.
</t>
    </r>
    <r>
      <rPr>
        <sz val="10.5"/>
        <color theme="1"/>
        <rFont val="Calibri"/>
        <family val="2"/>
        <scheme val="minor"/>
      </rPr>
      <t xml:space="preserve"> How does this fee support the primary mission of retaining and graduating students?  </t>
    </r>
    <r>
      <rPr>
        <b/>
        <sz val="10.5"/>
        <color theme="1"/>
        <rFont val="Calibri"/>
        <family val="2"/>
        <scheme val="minor"/>
      </rPr>
      <t>Stamps Health Services, Health Initiatives, and GT CARE promote the health and wellbeing of students along the entire spectrum of health, from education about and promotion of healthy lifestyle, to connecting students to a full spectrum of resources to address issues affecting health and wellness, to a comprehensive and high quality clinic providing treatment for acute and chronic illness. Research has demonstrated a strong connection between the physical and mental health of students and the probability of students successfully graduating from college. Stamps Health Services, Health Initiatives, and GT CARE seek to inspire a thriving and resilient culture, promote healthy lifestyle behaviors through inclusive and innovative programming and provide direct high quality, compassionate patient care.</t>
    </r>
  </si>
  <si>
    <t>Clinic &amp; Pharmacy</t>
  </si>
  <si>
    <t>Psychiatry Clinic</t>
  </si>
  <si>
    <t>Dental Space Lease</t>
  </si>
  <si>
    <t>Interest</t>
  </si>
  <si>
    <r>
      <t xml:space="preserve">What student population is assessed this fee?  (eg. undergraduate only, specific campuses, etc.) </t>
    </r>
    <r>
      <rPr>
        <b/>
        <sz val="10.5"/>
        <color theme="1"/>
        <rFont val="Calibri"/>
        <family val="2"/>
        <scheme val="minor"/>
      </rPr>
      <t>The Health Fee is required of students taking four (4) or more credit hours.</t>
    </r>
    <r>
      <rPr>
        <sz val="10.5"/>
        <color theme="1"/>
        <rFont val="Calibri"/>
        <family val="2"/>
        <scheme val="minor"/>
      </rPr>
      <t xml:space="preserve">
What student groups are eligible for a waiver?  </t>
    </r>
    <r>
      <rPr>
        <b/>
        <sz val="10.5"/>
        <color theme="1"/>
        <rFont val="Calibri"/>
        <family val="2"/>
        <scheme val="minor"/>
      </rPr>
      <t>None</t>
    </r>
    <r>
      <rPr>
        <sz val="10.5"/>
        <color theme="1"/>
        <rFont val="Calibri"/>
        <family val="2"/>
        <scheme val="minor"/>
      </rPr>
      <t xml:space="preserve"> What is the process by which a student can request/receive a waiver? </t>
    </r>
    <r>
      <rPr>
        <b/>
        <sz val="10.5"/>
        <color theme="1"/>
        <rFont val="Calibri"/>
        <family val="2"/>
        <scheme val="minor"/>
      </rPr>
      <t xml:space="preserve"> None</t>
    </r>
    <r>
      <rPr>
        <sz val="10.5"/>
        <color theme="1"/>
        <rFont val="Calibri"/>
        <family val="2"/>
        <scheme val="minor"/>
      </rPr>
      <t xml:space="preserve">
Is the fee assessed during summer semester? </t>
    </r>
    <r>
      <rPr>
        <b/>
        <sz val="10.5"/>
        <color theme="1"/>
        <rFont val="Calibri"/>
        <family val="2"/>
        <scheme val="minor"/>
      </rPr>
      <t>Yes, a reduced fee is charge during summer semester.</t>
    </r>
    <r>
      <rPr>
        <sz val="10.5"/>
        <color theme="1"/>
        <rFont val="Calibri"/>
        <family val="2"/>
        <scheme val="minor"/>
      </rPr>
      <t xml:space="preserve">
Does the institution pro-rate fees based on credit hours? </t>
    </r>
    <r>
      <rPr>
        <b/>
        <sz val="10.5"/>
        <color theme="1"/>
        <rFont val="Calibri"/>
        <family val="2"/>
        <scheme val="minor"/>
      </rPr>
      <t>No</t>
    </r>
  </si>
  <si>
    <r>
      <t xml:space="preserve">How was the student body at large informed and/or engaged in the fee process (e.g. town hall meetings, online surveys, etc.)?  Were these actions taken before or after the student committee vote?
Include any documents provided to the student fee committee. </t>
    </r>
    <r>
      <rPr>
        <b/>
        <sz val="10.5"/>
        <color theme="1"/>
        <rFont val="Calibri"/>
        <family val="2"/>
        <scheme val="minor"/>
      </rPr>
      <t>Health Services provides financial and operational information to the Student Health Advisory Committee (SHAC) in support of a fee request.  When the fee request is approved by the SHAC, budget planning continues in preparation for the first MSFAC meeting.  The Health fee request is also posted at www.health.gatech.edu in November.  At various touchpoints, students are actively engaged in the fee conversation.</t>
    </r>
  </si>
  <si>
    <r>
      <t xml:space="preserve">Provide context as to the trends seen in the financials tab. </t>
    </r>
    <r>
      <rPr>
        <b/>
        <sz val="10.5"/>
        <color theme="1"/>
        <rFont val="Calibri"/>
        <family val="2"/>
        <scheme val="minor"/>
      </rPr>
      <t xml:space="preserve"> For FY16-19, total revenue increased 27 percent ($2,662,331). Of this increase, $685,176 came from increase health fee revenue, $1,956,890 came from pharmacy revenue. Pharmacy revenue is driven primarily from reimbursement from our Student Health Insurance Plan (SHIP) and from billing other insurance plans that students may have. SHIP contribution to total revenue has increased significantly from approximately $1.5M to $3.3M the past 5 years.  Of this, Pharmacy generates most of the revenue with just over $3M in FY19. While growth in pharmacy revenue has been robust and has helped reduce the need for additional revenue from the health fee, we anticipate this growth will slow significantly as our patient volume has reached a plateau, and the new SHIP plan with United Healthcare that has begun in FY20 may adversely affect pharmacy revenue through changes such as reimbursement for specialty medications. Costs of pharmaceuticals have also increased significantly ($1.2M FY16-19), and are anticipated to continue to do so. Other significant areas of growth of expenses have included Personal Services ($439K), Contracted Services ($190K), and Institute Overhead ($108K). Maintenance of current level of services may need additional health fee revenue in future years, particularly if pharmacy revenue growth slows as anticipated.  </t>
    </r>
    <r>
      <rPr>
        <sz val="10.5"/>
        <color theme="1"/>
        <rFont val="Calibri"/>
        <family val="2"/>
        <scheme val="minor"/>
      </rPr>
      <t xml:space="preserve"> Provide an explanation if FY19 revenue was less than 80% expended. </t>
    </r>
    <r>
      <rPr>
        <b/>
        <sz val="10.5"/>
        <color theme="1"/>
        <rFont val="Calibri"/>
        <family val="2"/>
        <scheme val="minor"/>
      </rPr>
      <t>None</t>
    </r>
    <r>
      <rPr>
        <sz val="10.5"/>
        <color theme="1"/>
        <rFont val="Calibri"/>
        <family val="2"/>
        <scheme val="minor"/>
      </rPr>
      <t xml:space="preserve"> What are planned uses for the available fund balance (if applicable)?</t>
    </r>
    <r>
      <rPr>
        <b/>
        <sz val="10.5"/>
        <color theme="1"/>
        <rFont val="Calibri"/>
        <family val="2"/>
        <scheme val="minor"/>
      </rPr>
      <t xml:space="preserve"> Reserves will be used to replace or repair assets, invest in new technologies and may fund YoY budget deficits as needed.</t>
    </r>
    <r>
      <rPr>
        <sz val="10.5"/>
        <color theme="1"/>
        <rFont val="Calibri"/>
        <family val="2"/>
        <scheme val="minor"/>
      </rPr>
      <t xml:space="preserve">
</t>
    </r>
  </si>
  <si>
    <r>
      <t xml:space="preserve">Provide narrative descriptions to support the amounts found on the subsequent financials tab.  
What positions are supported by this fee? </t>
    </r>
    <r>
      <rPr>
        <b/>
        <sz val="10.5"/>
        <color theme="1"/>
        <rFont val="Calibri"/>
        <family val="2"/>
        <scheme val="minor"/>
      </rPr>
      <t xml:space="preserve">All Stamps Health Services assigned staff,  6 FTES Health Initiatives staff 2 FTEs in CARE, 1 FTE in Student Affairs. SHS receives some support from the Athletic Association to cover a portion of Athletic Physician's salary. </t>
    </r>
    <r>
      <rPr>
        <sz val="10.5"/>
        <color theme="1"/>
        <rFont val="Calibri"/>
        <family val="2"/>
        <scheme val="minor"/>
      </rPr>
      <t xml:space="preserve"> How has the number of positions changed or what positions would the institution like to hire? </t>
    </r>
    <r>
      <rPr>
        <b/>
        <sz val="10.5"/>
        <color theme="1"/>
        <rFont val="Calibri"/>
        <family val="2"/>
        <scheme val="minor"/>
      </rPr>
      <t xml:space="preserve">Added two care coordinators to support CARE.  </t>
    </r>
    <r>
      <rPr>
        <sz val="10.5"/>
        <color theme="1"/>
        <rFont val="Calibri"/>
        <family val="2"/>
        <scheme val="minor"/>
      </rPr>
      <t xml:space="preserve">
To what extent is this fee used to fund employee travel? </t>
    </r>
    <r>
      <rPr>
        <b/>
        <sz val="10.5"/>
        <color theme="1"/>
        <rFont val="Calibri"/>
        <family val="2"/>
        <scheme val="minor"/>
      </rPr>
      <t>Primarily funds travel related to professional development.</t>
    </r>
  </si>
  <si>
    <t>Fiscal Year Total (incl Language Institute)</t>
  </si>
  <si>
    <t>Language Institute</t>
  </si>
  <si>
    <t>Aux Admin Overhead</t>
  </si>
  <si>
    <t>Institute Overhead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</si>
</sst>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43" formatCode="_(* #,##0.00_);_(* \(#,##0.00\);_(* &quot;-&quot;??_);_(@_)"/>
    <numFmt numFmtId="164" formatCode="0.0%"/>
    <numFmt numFmtId="165" formatCode="&quot;$&quot;#,##0"/>
  </numFmts>
  <fonts count="21" x14ac:knownFonts="1">
    <font>
      <sz val="11"/>
      <color theme="1"/>
      <name val="Calibri"/>
      <family val="2"/>
      <scheme val="minor"/>
    </font>
    <font>
      <b/>
      <sz val="11"/>
      <color theme="1"/>
      <name val="Calibri"/>
      <family val="2"/>
      <scheme val="minor"/>
    </font>
    <font>
      <sz val="10"/>
      <color theme="1"/>
      <name val="Arial"/>
      <family val="2"/>
    </font>
    <font>
      <b/>
      <sz val="11"/>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b/>
      <sz val="10"/>
      <color rgb="FFFF0000"/>
      <name val="Calibri"/>
      <family val="2"/>
      <scheme val="minor"/>
    </font>
    <font>
      <b/>
      <sz val="12"/>
      <color theme="1"/>
      <name val="Calibri"/>
      <family val="2"/>
      <scheme val="minor"/>
    </font>
    <font>
      <b/>
      <sz val="16"/>
      <color theme="1"/>
      <name val="Calibri"/>
      <family val="2"/>
      <scheme val="minor"/>
    </font>
    <font>
      <sz val="10.5"/>
      <color theme="1"/>
      <name val="Calibri"/>
      <family val="2"/>
      <scheme val="minor"/>
    </font>
    <font>
      <sz val="11"/>
      <name val="Calibri"/>
      <family val="2"/>
      <scheme val="minor"/>
    </font>
    <font>
      <b/>
      <sz val="12"/>
      <name val="Calibri"/>
      <family val="2"/>
      <scheme val="minor"/>
    </font>
    <font>
      <b/>
      <i/>
      <sz val="11"/>
      <name val="Calibri"/>
      <family val="2"/>
      <scheme val="minor"/>
    </font>
    <font>
      <sz val="12"/>
      <color theme="1"/>
      <name val="Calibri"/>
      <family val="2"/>
      <scheme val="minor"/>
    </font>
    <font>
      <sz val="9"/>
      <name val="Arial"/>
      <family val="2"/>
    </font>
    <font>
      <b/>
      <sz val="10.5"/>
      <color theme="1"/>
      <name val="Calibri"/>
      <family val="2"/>
      <scheme val="minor"/>
    </font>
    <font>
      <b/>
      <sz val="10.5"/>
      <color rgb="FFFF0000"/>
      <name val="Calibri"/>
      <family val="2"/>
      <scheme val="minor"/>
    </font>
    <font>
      <b/>
      <sz val="10.5"/>
      <name val="Calibri"/>
      <family val="2"/>
      <scheme val="minor"/>
    </font>
    <font>
      <sz val="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auto="1"/>
      </bottom>
      <diagonal/>
    </border>
    <border>
      <left style="thin">
        <color theme="0"/>
      </left>
      <right/>
      <top/>
      <bottom/>
      <diagonal/>
    </border>
    <border>
      <left/>
      <right/>
      <top style="thin">
        <color theme="0"/>
      </top>
      <bottom style="thin">
        <color theme="0"/>
      </bottom>
      <diagonal/>
    </border>
    <border>
      <left/>
      <right/>
      <top/>
      <bottom style="thin">
        <color theme="0"/>
      </bottom>
      <diagonal/>
    </border>
    <border>
      <left/>
      <right/>
      <top style="thin">
        <color theme="0"/>
      </top>
      <bottom style="thin">
        <color indexed="64"/>
      </bottom>
      <diagonal/>
    </border>
    <border>
      <left style="thin">
        <color theme="0"/>
      </left>
      <right/>
      <top/>
      <bottom style="thin">
        <color auto="1"/>
      </bottom>
      <diagonal/>
    </border>
    <border>
      <left style="thin">
        <color theme="0"/>
      </left>
      <right/>
      <top style="thin">
        <color theme="0"/>
      </top>
      <bottom style="medium">
        <color auto="1"/>
      </bottom>
      <diagonal/>
    </border>
    <border>
      <left/>
      <right/>
      <top style="thin">
        <color theme="0"/>
      </top>
      <bottom style="medium">
        <color auto="1"/>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0"/>
      </left>
      <right style="thin">
        <color theme="0"/>
      </right>
      <top/>
      <bottom/>
      <diagonal/>
    </border>
  </borders>
  <cellStyleXfs count="11">
    <xf numFmtId="0" fontId="0" fillId="0" borderId="0"/>
    <xf numFmtId="0" fontId="2" fillId="0" borderId="0"/>
    <xf numFmtId="0" fontId="20" fillId="0" borderId="0"/>
    <xf numFmtId="9" fontId="20" fillId="0" borderId="0" applyFont="0" applyFill="0" applyBorder="0" applyAlignment="0" applyProtection="0"/>
    <xf numFmtId="0" fontId="20" fillId="0" borderId="0"/>
    <xf numFmtId="44" fontId="20" fillId="0" borderId="0" applyFont="0" applyFill="0" applyBorder="0" applyAlignment="0" applyProtection="0"/>
    <xf numFmtId="0" fontId="20" fillId="0" borderId="0"/>
    <xf numFmtId="9" fontId="20" fillId="0" borderId="0" applyFont="0" applyFill="0" applyBorder="0" applyAlignment="0" applyProtection="0"/>
    <xf numFmtId="43" fontId="20" fillId="0" borderId="0" applyFont="0" applyFill="0" applyBorder="0" applyAlignment="0" applyProtection="0"/>
    <xf numFmtId="0" fontId="20" fillId="0" borderId="0"/>
    <xf numFmtId="43" fontId="20" fillId="0" borderId="0" applyFont="0" applyFill="0" applyBorder="0" applyAlignment="0" applyProtection="0"/>
  </cellStyleXfs>
  <cellXfs count="162">
    <xf numFmtId="0" fontId="0" fillId="0" borderId="0" xfId="0"/>
    <xf numFmtId="0" fontId="4" fillId="0" borderId="0" xfId="1" applyFont="1"/>
    <xf numFmtId="0" fontId="5" fillId="2" borderId="0" xfId="1" applyFont="1" applyFill="1"/>
    <xf numFmtId="0" fontId="4" fillId="2" borderId="0" xfId="1" applyFont="1" applyFill="1"/>
    <xf numFmtId="0" fontId="4" fillId="3" borderId="1" xfId="1" applyFont="1" applyFill="1" applyBorder="1"/>
    <xf numFmtId="0" fontId="4" fillId="3" borderId="1" xfId="1" applyFont="1" applyFill="1" applyBorder="1" applyAlignment="1">
      <alignment horizontal="center" wrapText="1"/>
    </xf>
    <xf numFmtId="0" fontId="5" fillId="0" borderId="1" xfId="1" applyFont="1" applyBorder="1"/>
    <xf numFmtId="0" fontId="4" fillId="0" borderId="3" xfId="1" applyFont="1" applyFill="1" applyBorder="1"/>
    <xf numFmtId="0" fontId="4" fillId="0" borderId="1" xfId="1" applyFont="1" applyFill="1" applyBorder="1"/>
    <xf numFmtId="0" fontId="4" fillId="0" borderId="1" xfId="1" applyFont="1" applyBorder="1"/>
    <xf numFmtId="0" fontId="4" fillId="0" borderId="1" xfId="1" applyFont="1" applyFill="1" applyBorder="1" applyAlignment="1">
      <alignment horizontal="left" indent="2"/>
    </xf>
    <xf numFmtId="0" fontId="4" fillId="0" borderId="1" xfId="1" applyFont="1" applyFill="1" applyBorder="1" applyAlignment="1">
      <alignment horizontal="left" indent="3"/>
    </xf>
    <xf numFmtId="0" fontId="4" fillId="0" borderId="1" xfId="1" applyFont="1" applyBorder="1" applyAlignment="1">
      <alignment horizontal="left" indent="2"/>
    </xf>
    <xf numFmtId="0" fontId="5" fillId="4" borderId="1" xfId="1" applyFont="1" applyFill="1" applyBorder="1" applyAlignment="1"/>
    <xf numFmtId="0" fontId="5" fillId="4" borderId="1" xfId="1" applyFont="1" applyFill="1" applyBorder="1"/>
    <xf numFmtId="0" fontId="4" fillId="0" borderId="3" xfId="1" applyFont="1" applyBorder="1"/>
    <xf numFmtId="0" fontId="4" fillId="3" borderId="4" xfId="1" applyFont="1" applyFill="1" applyBorder="1"/>
    <xf numFmtId="0" fontId="4" fillId="4" borderId="6" xfId="1" applyFont="1" applyFill="1" applyBorder="1"/>
    <xf numFmtId="0" fontId="4" fillId="3" borderId="7" xfId="1" applyFont="1" applyFill="1" applyBorder="1"/>
    <xf numFmtId="0" fontId="5" fillId="3" borderId="9" xfId="1" applyFont="1" applyFill="1" applyBorder="1"/>
    <xf numFmtId="0" fontId="4" fillId="3" borderId="6" xfId="1" applyFont="1" applyFill="1" applyBorder="1"/>
    <xf numFmtId="38" fontId="5" fillId="4" borderId="1" xfId="1" applyNumberFormat="1" applyFont="1" applyFill="1" applyBorder="1"/>
    <xf numFmtId="0" fontId="5" fillId="2" borderId="0" xfId="1" applyNumberFormat="1" applyFont="1" applyFill="1" applyAlignment="1">
      <alignment horizontal="left"/>
    </xf>
    <xf numFmtId="0" fontId="8" fillId="2" borderId="0" xfId="1" applyNumberFormat="1" applyFont="1" applyFill="1" applyAlignment="1">
      <alignment horizontal="left"/>
    </xf>
    <xf numFmtId="0" fontId="0" fillId="5" borderId="12" xfId="0" applyFill="1" applyBorder="1" applyAlignment="1">
      <alignment horizontal="left"/>
    </xf>
    <xf numFmtId="0" fontId="0" fillId="0" borderId="0" xfId="0" applyBorder="1"/>
    <xf numFmtId="0" fontId="1" fillId="0" borderId="13" xfId="0" applyFont="1" applyBorder="1" applyAlignment="1">
      <alignment horizontal="right"/>
    </xf>
    <xf numFmtId="0" fontId="0" fillId="0" borderId="13" xfId="0" applyBorder="1" applyAlignment="1">
      <alignment horizontal="right"/>
    </xf>
    <xf numFmtId="0" fontId="0" fillId="0" borderId="13" xfId="0" applyBorder="1"/>
    <xf numFmtId="0" fontId="0" fillId="0" borderId="14" xfId="0" applyBorder="1"/>
    <xf numFmtId="0" fontId="1" fillId="0" borderId="16" xfId="0" applyFont="1" applyBorder="1" applyAlignment="1">
      <alignment horizontal="left"/>
    </xf>
    <xf numFmtId="0" fontId="0" fillId="0" borderId="17" xfId="0" applyBorder="1" applyAlignment="1">
      <alignment horizontal="right"/>
    </xf>
    <xf numFmtId="0" fontId="0" fillId="0" borderId="18" xfId="0" applyBorder="1" applyAlignment="1">
      <alignment horizontal="right"/>
    </xf>
    <xf numFmtId="0" fontId="0" fillId="0" borderId="13" xfId="0" applyFill="1" applyBorder="1"/>
    <xf numFmtId="0" fontId="0" fillId="0" borderId="18" xfId="0" applyBorder="1"/>
    <xf numFmtId="0" fontId="1" fillId="0" borderId="13" xfId="0" applyFont="1" applyFill="1" applyBorder="1" applyAlignment="1">
      <alignment horizontal="right"/>
    </xf>
    <xf numFmtId="0" fontId="0" fillId="0" borderId="0" xfId="0" applyFill="1"/>
    <xf numFmtId="0" fontId="1" fillId="0" borderId="18" xfId="0" applyFont="1" applyBorder="1" applyAlignment="1">
      <alignment horizontal="right"/>
    </xf>
    <xf numFmtId="0" fontId="1" fillId="0" borderId="18" xfId="0" applyFont="1" applyBorder="1" applyAlignment="1">
      <alignment horizontal="right" wrapText="1"/>
    </xf>
    <xf numFmtId="0" fontId="0" fillId="0" borderId="18" xfId="0" applyFill="1" applyBorder="1" applyAlignment="1">
      <alignment horizontal="left"/>
    </xf>
    <xf numFmtId="0" fontId="0" fillId="0" borderId="18" xfId="0" applyFill="1" applyBorder="1"/>
    <xf numFmtId="0" fontId="9" fillId="0" borderId="18" xfId="0" applyFont="1" applyBorder="1" applyAlignment="1">
      <alignment horizontal="center"/>
    </xf>
    <xf numFmtId="0" fontId="0" fillId="0" borderId="21" xfId="0" applyFill="1" applyBorder="1"/>
    <xf numFmtId="0" fontId="0" fillId="0" borderId="0" xfId="0" applyFill="1" applyBorder="1"/>
    <xf numFmtId="0" fontId="1" fillId="0" borderId="14" xfId="0" applyFont="1" applyBorder="1" applyAlignment="1">
      <alignment horizontal="left"/>
    </xf>
    <xf numFmtId="0" fontId="0" fillId="0" borderId="18" xfId="0" applyFill="1" applyBorder="1" applyAlignment="1">
      <alignment horizontal="center"/>
    </xf>
    <xf numFmtId="165" fontId="0" fillId="5" borderId="20" xfId="0" applyNumberFormat="1" applyFont="1" applyFill="1" applyBorder="1" applyAlignment="1">
      <alignment horizontal="center"/>
    </xf>
    <xf numFmtId="165" fontId="0" fillId="0" borderId="20" xfId="0" applyNumberFormat="1" applyFont="1" applyBorder="1" applyAlignment="1">
      <alignment horizontal="center"/>
    </xf>
    <xf numFmtId="0" fontId="0" fillId="0" borderId="0" xfId="0" applyFont="1"/>
    <xf numFmtId="164" fontId="0" fillId="0" borderId="20" xfId="0" applyNumberFormat="1" applyFont="1" applyBorder="1" applyAlignment="1">
      <alignment horizontal="center"/>
    </xf>
    <xf numFmtId="165" fontId="0" fillId="0" borderId="20" xfId="0" applyNumberFormat="1" applyFont="1" applyFill="1" applyBorder="1" applyAlignment="1">
      <alignment horizontal="center"/>
    </xf>
    <xf numFmtId="0" fontId="0" fillId="0" borderId="13" xfId="0" applyFont="1" applyBorder="1"/>
    <xf numFmtId="0" fontId="0" fillId="0" borderId="0" xfId="0" applyFont="1" applyBorder="1"/>
    <xf numFmtId="0" fontId="4" fillId="0" borderId="0" xfId="1" applyFont="1" applyFill="1" applyBorder="1"/>
    <xf numFmtId="0" fontId="4" fillId="0" borderId="0" xfId="1" applyFont="1" applyBorder="1"/>
    <xf numFmtId="38" fontId="4" fillId="0" borderId="0" xfId="1" applyNumberFormat="1" applyFont="1" applyFill="1" applyBorder="1"/>
    <xf numFmtId="0" fontId="13" fillId="0" borderId="0" xfId="1" applyFont="1" applyFill="1" applyBorder="1" applyAlignment="1">
      <alignment wrapText="1"/>
    </xf>
    <xf numFmtId="0" fontId="4" fillId="0" borderId="0" xfId="1" applyFont="1" applyFill="1" applyBorder="1" applyAlignment="1">
      <alignment horizontal="center" wrapText="1"/>
    </xf>
    <xf numFmtId="38" fontId="4" fillId="0" borderId="28" xfId="1" applyNumberFormat="1" applyFont="1" applyFill="1" applyBorder="1"/>
    <xf numFmtId="38" fontId="4" fillId="0" borderId="29" xfId="1" applyNumberFormat="1" applyFont="1" applyFill="1" applyBorder="1"/>
    <xf numFmtId="0" fontId="4" fillId="0" borderId="28" xfId="1" applyFont="1" applyFill="1" applyBorder="1" applyAlignment="1">
      <alignment horizontal="left"/>
    </xf>
    <xf numFmtId="0" fontId="4" fillId="0" borderId="0" xfId="1" applyFont="1" applyFill="1" applyBorder="1" applyAlignment="1">
      <alignment horizontal="left"/>
    </xf>
    <xf numFmtId="165" fontId="12" fillId="0" borderId="29" xfId="1" applyNumberFormat="1" applyFont="1" applyFill="1" applyBorder="1"/>
    <xf numFmtId="38" fontId="12" fillId="0" borderId="29" xfId="1" applyNumberFormat="1" applyFont="1" applyFill="1" applyBorder="1"/>
    <xf numFmtId="0" fontId="12" fillId="0" borderId="29" xfId="1" applyFont="1" applyFill="1" applyBorder="1"/>
    <xf numFmtId="0" fontId="13" fillId="3" borderId="30" xfId="1" applyFont="1" applyFill="1" applyBorder="1" applyAlignment="1">
      <alignment wrapText="1"/>
    </xf>
    <xf numFmtId="0" fontId="4" fillId="3" borderId="31" xfId="1" applyFont="1" applyFill="1" applyBorder="1" applyAlignment="1">
      <alignment horizontal="center" wrapText="1"/>
    </xf>
    <xf numFmtId="0" fontId="4" fillId="3" borderId="32" xfId="1" applyFont="1" applyFill="1" applyBorder="1" applyAlignment="1">
      <alignment horizontal="center" wrapText="1"/>
    </xf>
    <xf numFmtId="0" fontId="14" fillId="0" borderId="29" xfId="1" applyFont="1" applyFill="1" applyBorder="1" applyAlignment="1">
      <alignment horizontal="left"/>
    </xf>
    <xf numFmtId="0" fontId="14" fillId="0" borderId="0" xfId="1" applyFont="1" applyFill="1" applyBorder="1" applyAlignment="1">
      <alignment horizontal="left"/>
    </xf>
    <xf numFmtId="0" fontId="3" fillId="0" borderId="29" xfId="1" applyFont="1" applyFill="1" applyBorder="1" applyAlignment="1">
      <alignment horizontal="left"/>
    </xf>
    <xf numFmtId="3" fontId="4" fillId="0" borderId="1" xfId="1" applyNumberFormat="1" applyFont="1" applyFill="1" applyBorder="1"/>
    <xf numFmtId="3" fontId="4" fillId="0" borderId="1" xfId="1" applyNumberFormat="1" applyFont="1" applyBorder="1"/>
    <xf numFmtId="3" fontId="5" fillId="0" borderId="3" xfId="1" applyNumberFormat="1" applyFont="1" applyFill="1" applyBorder="1" applyAlignment="1">
      <alignment horizontal="center" wrapText="1"/>
    </xf>
    <xf numFmtId="3" fontId="4" fillId="0" borderId="3" xfId="1" applyNumberFormat="1" applyFont="1" applyFill="1" applyBorder="1" applyAlignment="1">
      <alignment horizontal="center" wrapText="1"/>
    </xf>
    <xf numFmtId="3" fontId="4" fillId="0" borderId="3" xfId="1" applyNumberFormat="1" applyFont="1" applyFill="1" applyBorder="1"/>
    <xf numFmtId="3" fontId="4" fillId="0" borderId="3" xfId="1" applyNumberFormat="1" applyFont="1" applyBorder="1"/>
    <xf numFmtId="3" fontId="4" fillId="0" borderId="0" xfId="1" applyNumberFormat="1" applyFont="1"/>
    <xf numFmtId="165" fontId="5" fillId="4" borderId="1" xfId="1" applyNumberFormat="1" applyFont="1" applyFill="1" applyBorder="1"/>
    <xf numFmtId="0" fontId="0" fillId="0" borderId="0" xfId="0" applyBorder="1"/>
    <xf numFmtId="0" fontId="1" fillId="0" borderId="18" xfId="0" applyFont="1" applyFill="1" applyBorder="1" applyAlignment="1">
      <alignment horizontal="right"/>
    </xf>
    <xf numFmtId="0" fontId="0" fillId="0" borderId="0" xfId="0" applyFill="1" applyBorder="1" applyAlignment="1">
      <alignment horizontal="left"/>
    </xf>
    <xf numFmtId="0" fontId="0" fillId="0" borderId="23" xfId="0" applyFill="1" applyBorder="1" applyAlignment="1">
      <alignment horizontal="left"/>
    </xf>
    <xf numFmtId="165" fontId="4" fillId="0" borderId="28" xfId="1" applyNumberFormat="1" applyFont="1" applyFill="1" applyBorder="1" applyAlignment="1">
      <alignment horizontal="center"/>
    </xf>
    <xf numFmtId="165" fontId="4" fillId="0" borderId="0" xfId="1" applyNumberFormat="1" applyFont="1" applyFill="1" applyBorder="1" applyAlignment="1">
      <alignment horizontal="center"/>
    </xf>
    <xf numFmtId="165" fontId="4" fillId="0" borderId="29" xfId="1" applyNumberFormat="1" applyFont="1" applyFill="1" applyBorder="1" applyAlignment="1">
      <alignment horizontal="center"/>
    </xf>
    <xf numFmtId="6" fontId="5" fillId="4" borderId="1" xfId="1" applyNumberFormat="1" applyFont="1" applyFill="1" applyBorder="1" applyAlignment="1">
      <alignment horizontal="center"/>
    </xf>
    <xf numFmtId="0" fontId="0" fillId="0" borderId="0" xfId="0" applyBorder="1"/>
    <xf numFmtId="0" fontId="0" fillId="0" borderId="18" xfId="0" applyFill="1" applyBorder="1"/>
    <xf numFmtId="0" fontId="0" fillId="0" borderId="18" xfId="0" applyBorder="1" applyAlignment="1">
      <alignment horizontal="right"/>
    </xf>
    <xf numFmtId="0" fontId="1" fillId="0" borderId="13" xfId="0" applyFont="1" applyFill="1" applyBorder="1" applyAlignment="1">
      <alignment horizontal="right"/>
    </xf>
    <xf numFmtId="0" fontId="5" fillId="2" borderId="0" xfId="1" applyNumberFormat="1" applyFont="1" applyFill="1" applyAlignment="1">
      <alignment horizontal="left"/>
    </xf>
    <xf numFmtId="0" fontId="9" fillId="0" borderId="0" xfId="0" applyFont="1" applyAlignment="1">
      <alignment horizontal="left"/>
    </xf>
    <xf numFmtId="0" fontId="15" fillId="0" borderId="0" xfId="0" applyFont="1" applyAlignment="1">
      <alignment horizontal="left"/>
    </xf>
    <xf numFmtId="0" fontId="15" fillId="0" borderId="0" xfId="0" applyFont="1" applyAlignment="1">
      <alignment horizontal="left" wrapText="1"/>
    </xf>
    <xf numFmtId="0" fontId="15" fillId="0" borderId="0" xfId="0" applyFont="1"/>
    <xf numFmtId="0" fontId="9" fillId="0" borderId="0" xfId="0" applyFont="1"/>
    <xf numFmtId="0" fontId="16" fillId="0" borderId="0" xfId="0" applyFont="1"/>
    <xf numFmtId="165" fontId="5" fillId="3" borderId="10" xfId="1" applyNumberFormat="1" applyFont="1" applyFill="1" applyBorder="1"/>
    <xf numFmtId="165" fontId="0" fillId="0" borderId="14" xfId="0" applyNumberFormat="1" applyFont="1" applyFill="1" applyBorder="1" applyAlignment="1">
      <alignment horizontal="center"/>
    </xf>
    <xf numFmtId="0" fontId="0" fillId="0" borderId="33" xfId="0" applyBorder="1" applyAlignment="1">
      <alignment horizontal="right"/>
    </xf>
    <xf numFmtId="0" fontId="5" fillId="3" borderId="28" xfId="1" applyFont="1" applyFill="1" applyBorder="1" applyAlignment="1">
      <alignment horizontal="left"/>
    </xf>
    <xf numFmtId="165" fontId="5" fillId="3" borderId="28" xfId="1" applyNumberFormat="1" applyFont="1" applyFill="1" applyBorder="1" applyAlignment="1">
      <alignment horizontal="center"/>
    </xf>
    <xf numFmtId="38" fontId="5" fillId="3" borderId="28" xfId="1" applyNumberFormat="1" applyFont="1" applyFill="1" applyBorder="1"/>
    <xf numFmtId="3" fontId="4" fillId="0" borderId="28" xfId="1" applyNumberFormat="1" applyFont="1" applyFill="1" applyBorder="1"/>
    <xf numFmtId="3" fontId="4" fillId="0" borderId="0" xfId="1" applyNumberFormat="1" applyFont="1" applyFill="1" applyBorder="1"/>
    <xf numFmtId="3" fontId="4" fillId="0" borderId="29" xfId="1" applyNumberFormat="1" applyFont="1" applyFill="1" applyBorder="1"/>
    <xf numFmtId="165" fontId="5" fillId="3" borderId="28" xfId="1" applyNumberFormat="1" applyFont="1" applyFill="1" applyBorder="1"/>
    <xf numFmtId="0" fontId="4" fillId="3" borderId="7" xfId="1" applyFont="1" applyFill="1" applyBorder="1" applyAlignment="1">
      <alignment wrapText="1"/>
    </xf>
    <xf numFmtId="0" fontId="5" fillId="0" borderId="0" xfId="1" applyFont="1"/>
    <xf numFmtId="3" fontId="4" fillId="3" borderId="5" xfId="1" applyNumberFormat="1" applyFont="1" applyFill="1" applyBorder="1"/>
    <xf numFmtId="3" fontId="4" fillId="4" borderId="1" xfId="1" applyNumberFormat="1" applyFont="1" applyFill="1" applyBorder="1"/>
    <xf numFmtId="3" fontId="4" fillId="3" borderId="8" xfId="1" applyNumberFormat="1" applyFont="1" applyFill="1" applyBorder="1"/>
    <xf numFmtId="3" fontId="4" fillId="3" borderId="1" xfId="1" applyNumberFormat="1" applyFont="1" applyFill="1" applyBorder="1"/>
    <xf numFmtId="165" fontId="4" fillId="0" borderId="0" xfId="1" applyNumberFormat="1" applyFont="1"/>
    <xf numFmtId="164" fontId="4" fillId="0" borderId="0" xfId="1" applyNumberFormat="1" applyFont="1"/>
    <xf numFmtId="0" fontId="0" fillId="5" borderId="15" xfId="0" applyFill="1" applyBorder="1" applyAlignment="1">
      <alignment horizontal="left"/>
    </xf>
    <xf numFmtId="0" fontId="0" fillId="5" borderId="24" xfId="0" applyFill="1" applyBorder="1" applyAlignment="1">
      <alignment horizontal="left"/>
    </xf>
    <xf numFmtId="0" fontId="10" fillId="0" borderId="19" xfId="0" applyFont="1" applyBorder="1" applyAlignment="1">
      <alignment horizontal="center"/>
    </xf>
    <xf numFmtId="0" fontId="10" fillId="0" borderId="23" xfId="0" applyFont="1" applyBorder="1" applyAlignment="1">
      <alignment horizontal="center"/>
    </xf>
    <xf numFmtId="0" fontId="0" fillId="5" borderId="21" xfId="0" applyFill="1" applyBorder="1" applyAlignment="1">
      <alignment horizontal="left"/>
    </xf>
    <xf numFmtId="0" fontId="0" fillId="5" borderId="0" xfId="0" applyFill="1" applyBorder="1" applyAlignment="1">
      <alignment horizontal="left"/>
    </xf>
    <xf numFmtId="0" fontId="17" fillId="0" borderId="21" xfId="0" applyFont="1" applyBorder="1" applyAlignment="1">
      <alignment horizontal="left" wrapText="1"/>
    </xf>
    <xf numFmtId="0" fontId="17" fillId="0" borderId="0" xfId="0" applyFont="1" applyBorder="1" applyAlignment="1">
      <alignment horizontal="left" wrapText="1"/>
    </xf>
    <xf numFmtId="0" fontId="0" fillId="5" borderId="25" xfId="0" applyFill="1" applyBorder="1" applyAlignment="1">
      <alignment horizontal="left"/>
    </xf>
    <xf numFmtId="0" fontId="0" fillId="5" borderId="12" xfId="0" applyFill="1" applyBorder="1" applyAlignment="1">
      <alignment horizontal="left"/>
    </xf>
    <xf numFmtId="0" fontId="10" fillId="0" borderId="26" xfId="0" applyFont="1" applyBorder="1" applyAlignment="1">
      <alignment horizontal="center"/>
    </xf>
    <xf numFmtId="0" fontId="10" fillId="0" borderId="27" xfId="0" applyFont="1" applyBorder="1" applyAlignment="1">
      <alignment horizontal="center"/>
    </xf>
    <xf numFmtId="0" fontId="0" fillId="0" borderId="19" xfId="0" applyFill="1" applyBorder="1" applyAlignment="1">
      <alignment horizontal="left"/>
    </xf>
    <xf numFmtId="0" fontId="0" fillId="0" borderId="17" xfId="0" applyFill="1" applyBorder="1" applyAlignment="1">
      <alignment horizontal="left"/>
    </xf>
    <xf numFmtId="0" fontId="0" fillId="0" borderId="22" xfId="0" applyBorder="1" applyAlignment="1">
      <alignment horizontal="left"/>
    </xf>
    <xf numFmtId="0" fontId="11" fillId="4" borderId="2" xfId="0" applyFont="1" applyFill="1" applyBorder="1" applyAlignment="1">
      <alignment vertical="top" wrapText="1"/>
    </xf>
    <xf numFmtId="0" fontId="11" fillId="4" borderId="3" xfId="0" applyFont="1" applyFill="1" applyBorder="1" applyAlignment="1">
      <alignment vertical="top"/>
    </xf>
    <xf numFmtId="0" fontId="11" fillId="4" borderId="11" xfId="0" applyFont="1" applyFill="1" applyBorder="1" applyAlignment="1">
      <alignment vertical="top"/>
    </xf>
    <xf numFmtId="0" fontId="0" fillId="0" borderId="19" xfId="0" applyBorder="1"/>
    <xf numFmtId="0" fontId="0" fillId="0" borderId="23" xfId="0" applyBorder="1"/>
    <xf numFmtId="0" fontId="0" fillId="0" borderId="21" xfId="0" applyBorder="1"/>
    <xf numFmtId="0" fontId="0" fillId="0" borderId="0" xfId="0" applyBorder="1"/>
    <xf numFmtId="0" fontId="0" fillId="0" borderId="19" xfId="0" applyBorder="1" applyAlignment="1">
      <alignment horizontal="right"/>
    </xf>
    <xf numFmtId="0" fontId="0" fillId="0" borderId="23" xfId="0" applyBorder="1" applyAlignment="1">
      <alignment horizontal="right"/>
    </xf>
    <xf numFmtId="0" fontId="0" fillId="0" borderId="13" xfId="0" applyFill="1" applyBorder="1"/>
    <xf numFmtId="0" fontId="0" fillId="0" borderId="18" xfId="0" applyFill="1" applyBorder="1"/>
    <xf numFmtId="0" fontId="1" fillId="0" borderId="0" xfId="0" applyFont="1" applyBorder="1" applyAlignment="1">
      <alignment horizontal="left"/>
    </xf>
    <xf numFmtId="0" fontId="11" fillId="4" borderId="2"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11" xfId="0" applyFont="1" applyFill="1" applyBorder="1" applyAlignment="1">
      <alignment horizontal="left" vertical="top" wrapText="1"/>
    </xf>
    <xf numFmtId="0" fontId="0" fillId="0" borderId="18" xfId="0" applyBorder="1" applyAlignment="1">
      <alignment horizontal="right"/>
    </xf>
    <xf numFmtId="0" fontId="1" fillId="0" borderId="13" xfId="0" applyFont="1" applyFill="1" applyBorder="1" applyAlignment="1">
      <alignment horizontal="right"/>
    </xf>
    <xf numFmtId="0" fontId="1" fillId="0" borderId="18" xfId="0" applyFont="1" applyFill="1" applyBorder="1" applyAlignment="1">
      <alignment horizontal="right"/>
    </xf>
    <xf numFmtId="0" fontId="11" fillId="4" borderId="3" xfId="0" applyFont="1" applyFill="1" applyBorder="1" applyAlignment="1">
      <alignment vertical="top" wrapText="1"/>
    </xf>
    <xf numFmtId="0" fontId="11" fillId="4" borderId="11" xfId="0" applyFont="1" applyFill="1" applyBorder="1" applyAlignment="1">
      <alignment vertical="top" wrapText="1"/>
    </xf>
    <xf numFmtId="0" fontId="3" fillId="2" borderId="0" xfId="1" applyFont="1" applyFill="1" applyAlignment="1">
      <alignment horizontal="left"/>
    </xf>
    <xf numFmtId="0" fontId="5" fillId="2" borderId="0" xfId="1" applyFont="1" applyFill="1" applyAlignment="1">
      <alignment horizontal="left"/>
    </xf>
    <xf numFmtId="0" fontId="5" fillId="2" borderId="0" xfId="1" applyNumberFormat="1" applyFont="1" applyFill="1" applyAlignment="1">
      <alignment horizontal="left"/>
    </xf>
    <xf numFmtId="0" fontId="19" fillId="2" borderId="0" xfId="1" applyNumberFormat="1" applyFont="1" applyFill="1" applyAlignment="1">
      <alignment horizontal="left" wrapText="1"/>
    </xf>
    <xf numFmtId="0" fontId="6" fillId="6" borderId="2" xfId="1" applyFont="1" applyFill="1" applyBorder="1" applyAlignment="1">
      <alignment horizontal="left"/>
    </xf>
    <xf numFmtId="0" fontId="6" fillId="6" borderId="3" xfId="1" applyFont="1" applyFill="1" applyBorder="1" applyAlignment="1">
      <alignment horizontal="left"/>
    </xf>
    <xf numFmtId="0" fontId="6" fillId="6" borderId="11" xfId="1" applyFont="1" applyFill="1" applyBorder="1" applyAlignment="1">
      <alignment horizontal="left"/>
    </xf>
    <xf numFmtId="0" fontId="6" fillId="6" borderId="2" xfId="1" applyFont="1" applyFill="1" applyBorder="1"/>
    <xf numFmtId="0" fontId="6" fillId="6" borderId="3" xfId="1" applyFont="1" applyFill="1" applyBorder="1"/>
    <xf numFmtId="0" fontId="6" fillId="6" borderId="11" xfId="1" applyFont="1" applyFill="1" applyBorder="1"/>
    <xf numFmtId="0" fontId="5" fillId="2" borderId="0" xfId="1" applyNumberFormat="1" applyFont="1" applyFill="1" applyAlignment="1">
      <alignment horizontal="left" wrapText="1"/>
    </xf>
  </cellXfs>
  <cellStyles count="11">
    <cellStyle name="Comma 10" xfId="8"/>
    <cellStyle name="Comma 2" xfId="10"/>
    <cellStyle name="Currency 2" xfId="5"/>
    <cellStyle name="Normal" xfId="0" builtinId="0"/>
    <cellStyle name="Normal 2" xfId="1"/>
    <cellStyle name="Normal 2 2" xfId="4"/>
    <cellStyle name="Normal 3" xfId="2"/>
    <cellStyle name="Normal 4" xfId="9"/>
    <cellStyle name="Normal 70" xfId="6"/>
    <cellStyle name="Percent 10" xfId="7"/>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gatech.edu/Cheryl/Capital%20Projects/FY04%20Encumbrance%20Reserve/June%2030%20summaries%20in%20July/Encumb%20Reserves/Status%20June%20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mail.gatech.edu/Cheryl/BILLING/GSFIC%20BOND%20FY07Bill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udora\attach\FY%2099%2000%2001%2002%2003%2004%20Actu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Barbara%20Hanschke\Local%20Settings\Temporary%20Internet%20Files\Content.IE5\N29K0D2X\Financials\0908%20Buzz%20Card_F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mail.gatech.edu/confserv/Financial/Bednight%20Data%20Information/FY%20Bednights%2099-present%20(Actual)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STOUTAMI\My%20Documents\Cushman&amp;Wakefield\Equant\Atlanta%20HQ\Budget%20Master%20-%20180569rs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il.gatech.edu/Residence%20Life/Staff%20Rosters/Copy%20of%2008-09%20Reslife%20Roste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il.gatech.edu/Users/esandin3/AppData/Local/Temp/Budget%2012%20Revised%20Deprec%20Proj.xl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Data\E-mail%20Attachments\CMB06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budnet.gatech.edu/WebBudData/801/xls/5954A54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05-%20ANNUAL%20FINANCIAL%20REPORTS\Annual%20Financial%20Report%20FY2001\Model%20for%20FY2001\Model%20FY2001%20-%20Beginning%20Balances%20for%20each%20institution\TECH%20-%20%20AFR%202001%20Beg.%20B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ail.gatech.edu/Documents%20and%20Settings/finclr/My%20Documents/Cheryls%20Documents/RANKIN/Capital%20Projects%20FY06/Old%20Hidden%20Worksheets%20in%2006%20fi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A\Budget%20FY%2006\Budget\Budget06-Housing%20Final%20From%20Barbara%20Occup%20revis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gram%20Files\Qualcomm\Eudora\AttachBH\Tech%20Sq%20%20Final%20%20Debt%20Servi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 Status June 2002"/>
      <sheetName val="Lisa's June Recon"/>
      <sheetName val="Lisa's May Recon"/>
      <sheetName val="Explanation of differences"/>
      <sheetName val="CLOSED PO MAY 2002"/>
      <sheetName val="Moved to new Cxxxx projects"/>
      <sheetName val="Non-voucher journals"/>
      <sheetName val="Vchr Sum May 2002"/>
      <sheetName val="Vchrs Paid FY02"/>
      <sheetName val="Closed POs"/>
      <sheetName val="&quot;Set up&quot; at FY01 year end"/>
      <sheetName val="OVERSPENT POs"/>
      <sheetName val="Closed PO Spectrum problem"/>
      <sheetName val="New set up am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Flow"/>
      <sheetName val="How To Process"/>
      <sheetName val="Billable GSFIC-GRA Accounts"/>
      <sheetName val="Billable GSFIC-MRR Projects"/>
      <sheetName val="Recon to FY07 TB "/>
      <sheetName val="Total GSFIC-GRA billed "/>
      <sheetName val="Total GSFIC-MRR Billed"/>
      <sheetName val="Equipment recon to Cap Ledger"/>
      <sheetName val="MRR Vchrs July 2006"/>
      <sheetName val="MRR July Vchr List for GSFIC "/>
      <sheetName val="MRR BILL JULY 2006"/>
      <sheetName val="GRA BILL JULY 2006"/>
      <sheetName val="Summary for GSFIC - MRR August"/>
      <sheetName val="MRR Vchrs August 2006"/>
      <sheetName val="MRR BILL AUGUST 2006"/>
      <sheetName val="GRA Vchrs Aug 2006"/>
      <sheetName val="GRA BILL August 2006"/>
      <sheetName val="MRR SUMMARY FOR GSFIC SEPT 2006"/>
      <sheetName val="MRR Vchrs Sept 2006"/>
      <sheetName val="MRR BILL SEPT 2006"/>
      <sheetName val="GRA Vchrs Sept 2006"/>
      <sheetName val="GRA BILL Sept 2006"/>
      <sheetName val="MRR Audit Adj Jrnl FY07 "/>
      <sheetName val="MRR BILL ADJUSTMENT"/>
      <sheetName val="MRR Vchr Summary Oct 2006"/>
      <sheetName val="MRR Vchrs Oct 2006"/>
      <sheetName val="MRR Jrnls October 2006"/>
      <sheetName val="MRR BILL OCTOBER 2006"/>
      <sheetName val="GRA Vchrs Oct 2006"/>
      <sheetName val="GRA BILL October 2006"/>
      <sheetName val="NOV GRA Bill details for GSFIC"/>
      <sheetName val="GRA Vchrs Nov 2006"/>
      <sheetName val=" GRA BILL November 2006"/>
      <sheetName val="MRR VCHRS Nov 2006"/>
      <sheetName val="Nov MRR Bill Details for GSFIC"/>
      <sheetName val="MRR Jrnls Nov 2006"/>
      <sheetName val="MRR BILL NOVEMBER 2006"/>
      <sheetName val="GRA Dec Detail for GSFIC "/>
      <sheetName val="GRA Vchrs Dec 2006"/>
      <sheetName val=" GRA BILL December 2006"/>
      <sheetName val="MRR Vchr Details Dec 2006"/>
      <sheetName val="MRR Vchrs Dec 2006"/>
      <sheetName val="MRR BILL December 2006"/>
      <sheetName val="GRA Vchrs January 2007"/>
      <sheetName val="GRA Bill January 2007"/>
      <sheetName val="MRR JAN DETAIL FOR GSFIC"/>
      <sheetName val="MRR Journal Exp January 2007"/>
      <sheetName val="MRR Vouchers January 2007"/>
      <sheetName val="MRR BILL JANUARY 2007"/>
      <sheetName val="GSFIC Details GRA Feb 2007"/>
      <sheetName val="GRA Vchrs February 2007 "/>
      <sheetName val="GRA BILL FEB 2007"/>
      <sheetName val="GSFIC DETAIL MRR VCHRS FEB 2007"/>
      <sheetName val="MRR Vchrs February 2007"/>
      <sheetName val="MRR BILL FEBRUARY 2007"/>
      <sheetName val="GRA Jrnl Reversed March 2007"/>
      <sheetName val="GSFIC March 2007 GRA Details"/>
      <sheetName val="GRA Vchrs March 2007"/>
      <sheetName val="GRA BILL MARCH 2007"/>
      <sheetName val="GSFIC  March 2007 MRR Details"/>
      <sheetName val="MRR Vchrs March 2007"/>
      <sheetName val="MRR BILL March 2007"/>
      <sheetName val="FY06 YE Encumb Receiv"/>
      <sheetName val="FY06 YE Enc PO List"/>
      <sheetName val="FY06 Enc Audit Adjust"/>
      <sheetName val="Template for P-Card Charges"/>
      <sheetName val="485xxx Activity FY06"/>
      <sheetName val="List of projects"/>
      <sheetName val="GRA Vchrs Sept 2005"/>
      <sheetName val="GSFIC Jrnls Feb 2006"/>
      <sheetName val="MRR BILL FEB 2006"/>
      <sheetName val="GRA BILL APRIL 2006"/>
      <sheetName val="GRA VCHRS TO GSFIC"/>
      <sheetName val="64001 Equip Recon"/>
      <sheetName val="Equip Recon"/>
      <sheetName val="Equip Recon Data"/>
      <sheetName val="GSFIC Details MRR April 2007"/>
      <sheetName val="MRR Vchrs April 2007"/>
      <sheetName val="MRR BILL April 2007"/>
      <sheetName val="GSFIC Details GRA APRIL 2007"/>
      <sheetName val="GRA Vchrs April 2007"/>
      <sheetName val="GRA BILL APRIL 2007"/>
      <sheetName val="MRR Vchrs May 2007"/>
      <sheetName val="GSFIC Detail MRR May 2007"/>
      <sheetName val="MRR BILL MAY 2007"/>
      <sheetName val="GRA Vchrs May 2007"/>
      <sheetName val="GSFIC Details GRA May 2007"/>
      <sheetName val="GRA BILL MAY 2007"/>
      <sheetName val="CAU H1419 FY07 June"/>
      <sheetName val="CAU GRA BILL JUNE 2007"/>
      <sheetName val="MRR detail GSFIC June 2007"/>
      <sheetName val="MRR Vchrs June 2007"/>
      <sheetName val="MRR BILL MAY 2007 (2)"/>
      <sheetName val="Audit Adj Projects 2007"/>
      <sheetName val="Analysis"/>
      <sheetName val="MRR Jrnls"/>
      <sheetName val="MRR Bill June 2007"/>
      <sheetName val="GRA Vchrs June 2007"/>
      <sheetName val="GRA Jrnls June 2007"/>
      <sheetName val="GSFIC Detail GRA Vchrs June 07"/>
      <sheetName val="GRA BILL JUNE 2007"/>
      <sheetName val="GSFIC 127100 Data"/>
      <sheetName val="MRR DETAIL FOR GSFIC"/>
      <sheetName val="Final_Merge_Sep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42">
          <cell r="F42" t="str">
            <v>FY 03</v>
          </cell>
        </row>
        <row r="43">
          <cell r="F43">
            <v>0.22851797405659871</v>
          </cell>
        </row>
        <row r="44">
          <cell r="F44">
            <v>4.7163072500812211E-2</v>
          </cell>
        </row>
      </sheetData>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zz Card Monthly"/>
      <sheetName val="Buzz Card Var"/>
      <sheetName val="Buzz Card Quarterly"/>
      <sheetName val="Projection Sheet"/>
      <sheetName val="Exp Cat"/>
      <sheetName val="Work"/>
      <sheetName val="percentages"/>
    </sheetNames>
    <sheetDataSet>
      <sheetData sheetId="0"/>
      <sheetData sheetId="1" refreshError="1"/>
      <sheetData sheetId="2" refreshError="1"/>
      <sheetData sheetId="3"/>
      <sheetData sheetId="4"/>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 conf 995 000 (2)"/>
      <sheetName val="Summer conf 005 010"/>
      <sheetName val="Summer conf 015 020"/>
      <sheetName val="Summer conf 025 030"/>
      <sheetName val="Summer conf 035 040"/>
      <sheetName val="Summer conf 045 050"/>
      <sheetName val="Summer conf 055 060 "/>
      <sheetName val="Summer conf 065 070 "/>
      <sheetName val="Summer conf 075 080"/>
      <sheetName val="Summer conf 085 090 ESTIMATES"/>
      <sheetName val="Fiscal Year Totals"/>
      <sheetName val="Week 10 Bednights"/>
      <sheetName val="Summer conf 085 090 "/>
      <sheetName val="Nightly Average"/>
      <sheetName val="Bednight Avg"/>
      <sheetName val="Leads"/>
      <sheetName val="Fac Staf FH Proj"/>
    </sheetNames>
    <sheetDataSet>
      <sheetData sheetId="0"/>
      <sheetData sheetId="1"/>
      <sheetData sheetId="2">
        <row r="49">
          <cell r="I49">
            <v>11700</v>
          </cell>
        </row>
      </sheetData>
      <sheetData sheetId="3"/>
      <sheetData sheetId="4">
        <row r="2">
          <cell r="F2">
            <v>129051</v>
          </cell>
          <cell r="J2">
            <v>219921</v>
          </cell>
          <cell r="K2">
            <v>217910</v>
          </cell>
          <cell r="L2">
            <v>211551</v>
          </cell>
          <cell r="M2">
            <v>211551</v>
          </cell>
          <cell r="N2">
            <v>451105</v>
          </cell>
          <cell r="O2">
            <v>470125</v>
          </cell>
        </row>
        <row r="3">
          <cell r="B3" t="str">
            <v xml:space="preserve"> </v>
          </cell>
          <cell r="C3" t="str">
            <v>INVOICE</v>
          </cell>
          <cell r="D3" t="str">
            <v>INVOICE</v>
          </cell>
          <cell r="F3" t="str">
            <v>INVOICE</v>
          </cell>
          <cell r="K3" t="str">
            <v>Housing</v>
          </cell>
          <cell r="L3" t="str">
            <v>A/P-Marriott</v>
          </cell>
          <cell r="M3" t="str">
            <v>A/P-Other</v>
          </cell>
          <cell r="N3" t="str">
            <v>Summer Conference</v>
          </cell>
          <cell r="O3" t="str">
            <v>Summer Conference</v>
          </cell>
        </row>
        <row r="4">
          <cell r="B4" t="str">
            <v>NAME</v>
          </cell>
          <cell r="C4" t="str">
            <v>DATE</v>
          </cell>
          <cell r="D4" t="str">
            <v>NUMBER</v>
          </cell>
          <cell r="F4" t="str">
            <v>AMOUNT</v>
          </cell>
          <cell r="G4" t="str">
            <v>Participants</v>
          </cell>
          <cell r="H4" t="str">
            <v>Nights</v>
          </cell>
          <cell r="I4" t="str">
            <v>Bed Nights</v>
          </cell>
          <cell r="J4" t="str">
            <v>Sales Tax</v>
          </cell>
          <cell r="K4" t="str">
            <v>Suspense</v>
          </cell>
          <cell r="N4" t="str">
            <v>HOUSING</v>
          </cell>
          <cell r="O4" t="str">
            <v>Other Income</v>
          </cell>
        </row>
      </sheetData>
      <sheetData sheetId="5"/>
      <sheetData sheetId="6"/>
      <sheetData sheetId="7"/>
      <sheetData sheetId="8"/>
      <sheetData sheetId="9">
        <row r="38">
          <cell r="F38">
            <v>24107</v>
          </cell>
        </row>
      </sheetData>
      <sheetData sheetId="10"/>
      <sheetData sheetId="11"/>
      <sheetData sheetId="12"/>
      <sheetData sheetId="13"/>
      <sheetData sheetId="14" refreshError="1"/>
      <sheetData sheetId="15" refreshError="1"/>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Report"/>
      <sheetName val="JV Vendor Contract Report"/>
      <sheetName val="ENS Vendor Contract Report"/>
      <sheetName val="Budget Mods"/>
      <sheetName val="Contract Mods"/>
      <sheetName val="Invoices"/>
      <sheetName val="Construction Cost Allocation"/>
      <sheetName val="Global Data"/>
      <sheetName val="shtPivot"/>
      <sheetName val="Exp C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LL 2008"/>
      <sheetName val="Spring 2009"/>
      <sheetName val="Staff Count"/>
      <sheetName val="Resignations &amp; Termin 08-09"/>
      <sheetName val="Worksheet Table"/>
      <sheetName val="Leads"/>
    </sheetNames>
    <sheetDataSet>
      <sheetData sheetId="0"/>
      <sheetData sheetId="1"/>
      <sheetData sheetId="2"/>
      <sheetData sheetId="3"/>
      <sheetData sheetId="4">
        <row r="2">
          <cell r="A2" t="str">
            <v>Amber Mulkey</v>
          </cell>
          <cell r="B2" t="str">
            <v>Andy Lawrence</v>
          </cell>
          <cell r="C2" t="str">
            <v>FE North</v>
          </cell>
          <cell r="D2" t="str">
            <v>FE</v>
          </cell>
          <cell r="E2" t="str">
            <v>PL</v>
          </cell>
        </row>
        <row r="3">
          <cell r="A3" t="str">
            <v>Victoria Martin</v>
          </cell>
          <cell r="B3" t="str">
            <v>Brett Hulst</v>
          </cell>
          <cell r="C3" t="str">
            <v>FE South</v>
          </cell>
          <cell r="D3" t="str">
            <v>Apartment</v>
          </cell>
          <cell r="E3" t="str">
            <v>CA</v>
          </cell>
        </row>
        <row r="4">
          <cell r="A4" t="str">
            <v>Caroline Wham</v>
          </cell>
          <cell r="B4" t="str">
            <v>Doug Hollis</v>
          </cell>
          <cell r="C4" t="str">
            <v>FE West</v>
          </cell>
          <cell r="D4" t="str">
            <v>Suite</v>
          </cell>
          <cell r="E4" t="str">
            <v>CM</v>
          </cell>
        </row>
        <row r="5">
          <cell r="A5" t="str">
            <v>Christina Hardcastle</v>
          </cell>
          <cell r="B5" t="str">
            <v>Michael Lynch</v>
          </cell>
          <cell r="C5" t="str">
            <v>Grad &amp; Fam</v>
          </cell>
          <cell r="D5" t="str">
            <v>Traditional</v>
          </cell>
          <cell r="E5" t="str">
            <v>RM</v>
          </cell>
        </row>
        <row r="6">
          <cell r="A6" t="str">
            <v>Jennifer Edwards</v>
          </cell>
          <cell r="B6" t="str">
            <v>Holly Shikano</v>
          </cell>
          <cell r="C6" t="str">
            <v>North Ave</v>
          </cell>
        </row>
        <row r="7">
          <cell r="A7" t="str">
            <v>Michael Davis</v>
          </cell>
          <cell r="B7" t="str">
            <v>Kaleitha Johnson</v>
          </cell>
          <cell r="C7" t="str">
            <v>West</v>
          </cell>
        </row>
        <row r="8">
          <cell r="A8" t="str">
            <v>Shannon Hobbs</v>
          </cell>
          <cell r="B8" t="str">
            <v>WEST APTS</v>
          </cell>
        </row>
        <row r="9">
          <cell r="A9" t="str">
            <v>Jahsun Williams</v>
          </cell>
          <cell r="B9" t="str">
            <v>Sheree Gibson</v>
          </cell>
        </row>
        <row r="10">
          <cell r="A10" t="str">
            <v>Joe Slade</v>
          </cell>
        </row>
        <row r="11">
          <cell r="A11" t="str">
            <v>John Michael Pantlik</v>
          </cell>
        </row>
        <row r="12">
          <cell r="A12" t="str">
            <v>Joi Garrett Scales</v>
          </cell>
        </row>
        <row r="13">
          <cell r="A13" t="str">
            <v>Nicole Morrison</v>
          </cell>
        </row>
        <row r="14">
          <cell r="A14" t="str">
            <v>Shenese Showers</v>
          </cell>
        </row>
        <row r="15">
          <cell r="A15" t="str">
            <v>Sherry Grace</v>
          </cell>
        </row>
        <row r="16">
          <cell r="A16" t="str">
            <v>Andrew Wright</v>
          </cell>
        </row>
        <row r="17">
          <cell r="A17" t="str">
            <v>Steven Jubert</v>
          </cell>
        </row>
        <row r="18">
          <cell r="A18" t="str">
            <v>Tina Love</v>
          </cell>
        </row>
        <row r="19">
          <cell r="A19" t="str">
            <v>Tobias Spears</v>
          </cell>
        </row>
        <row r="20">
          <cell r="A20" t="str">
            <v>Vicky Dean</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heetName val="Quarterly-Detailed"/>
      <sheetName val="notepad"/>
      <sheetName val="impactors"/>
      <sheetName val="Assumptions"/>
      <sheetName val="Rent Rev"/>
      <sheetName val="Chart3"/>
      <sheetName val="Chart4"/>
      <sheetName val="Chart5"/>
      <sheetName val="Chart11"/>
      <sheetName val="Chart12"/>
      <sheetName val="Costs 01-10 Data"/>
      <sheetName val="Rent Rev-TAH"/>
      <sheetName val="ConfSvcTotals"/>
      <sheetName val="ConfSvcLeads"/>
      <sheetName val="ConfSvcLost Lead"/>
      <sheetName val="ConfSvcNightly Average"/>
      <sheetName val="Misc Rev"/>
      <sheetName val="PersSvcs"/>
      <sheetName val="Student Assts"/>
      <sheetName val="Student Assts-old"/>
      <sheetName val="SA conf svc"/>
      <sheetName val="SUPP&amp;MATL"/>
      <sheetName val="R&amp;M"/>
      <sheetName val="R&amp;M FY08"/>
      <sheetName val="R&amp;M FY09"/>
      <sheetName val="Telecom"/>
      <sheetName val="Travel"/>
      <sheetName val="Contract Svcs"/>
      <sheetName val="Life Cycle"/>
      <sheetName val="Tech Refresh"/>
      <sheetName val="Inst Ovhd"/>
      <sheetName val="Aux Admin"/>
      <sheetName val="BuzzCard Admin"/>
      <sheetName val="O&amp;M"/>
      <sheetName val="prof svc detail"/>
      <sheetName val="catering detail"/>
      <sheetName val="regsitr detail"/>
      <sheetName val="Rent Exempt FALL 2009"/>
      <sheetName val="ResNet Exemp"/>
      <sheetName val="Rent_Exempt_200705_200805_20070"/>
      <sheetName val="Utilities"/>
      <sheetName val="Debt"/>
      <sheetName val="Dep Sch"/>
      <sheetName val="Deprec"/>
      <sheetName val="FTEs"/>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06"/>
      <sheetName val="Sheet1"/>
      <sheetName val="Instr"/>
      <sheetName val="Research"/>
      <sheetName val="PubSer"/>
      <sheetName val="AcaSup"/>
      <sheetName val="Stuser"/>
      <sheetName val="InsSup"/>
      <sheetName val="PlantOp"/>
      <sheetName val="Aux"/>
      <sheetName val="sfo"/>
      <sheetName val="Sheet7"/>
      <sheetName val="Leads"/>
    </sheetNames>
    <sheetDataSet>
      <sheetData sheetId="0" refreshError="1">
        <row r="649">
          <cell r="L649">
            <v>43904320.019999996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ummary"/>
      <sheetName val="NPS"/>
      <sheetName val="PS"/>
      <sheetName val="REV"/>
      <sheetName val="NPS(dat)"/>
      <sheetName val="PS(dat)"/>
      <sheetName val="REV(dat)"/>
      <sheetName val="Rept Help"/>
    </sheetNames>
    <sheetDataSet>
      <sheetData sheetId="0">
        <row r="8">
          <cell r="A8" t="str">
            <v>Georgia Institute of Technology</v>
          </cell>
        </row>
        <row r="9">
          <cell r="A9" t="str">
            <v>Approved Budget</v>
          </cell>
        </row>
        <row r="11">
          <cell r="C11">
            <v>548</v>
          </cell>
        </row>
        <row r="15">
          <cell r="A15" t="str">
            <v>Student Health - Ga Tech</v>
          </cell>
        </row>
        <row r="35">
          <cell r="B35" t="str">
            <v>September 2014 (BA 2)</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01"/>
      <sheetName val="02"/>
      <sheetName val="03"/>
      <sheetName val="04"/>
      <sheetName val="05"/>
      <sheetName val="06"/>
      <sheetName val="07"/>
      <sheetName val="08"/>
      <sheetName val="09"/>
      <sheetName val="10"/>
      <sheetName val="11"/>
      <sheetName val="13"/>
      <sheetName val="14"/>
      <sheetName val="15"/>
      <sheetName val="16"/>
      <sheetName val="17"/>
      <sheetName val="18"/>
      <sheetName val="19"/>
      <sheetName val="20"/>
      <sheetName val="21"/>
      <sheetName val="22"/>
      <sheetName val="COMB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CT Budgets"/>
      <sheetName val="FC 50 Fund Balances FY02 YE"/>
      <sheetName val="FY04 YE FF"/>
      <sheetName val="FY04 from FF"/>
      <sheetName val="FinalMerge"/>
      <sheetName val="PY Reimb Proj Budgets"/>
      <sheetName val="BY03 Budgets"/>
      <sheetName val="FinalMergeMay"/>
      <sheetName val="Final_Merge_Sept"/>
      <sheetName val="Pre-Encumb"/>
      <sheetName val="Moved to new Cxxxx proje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Project</v>
          </cell>
          <cell r="B1" t="str">
            <v>Class</v>
          </cell>
          <cell r="C1" t="str">
            <v>YTD Expenses</v>
          </cell>
          <cell r="D1" t="str">
            <v>Sum Encumbered</v>
          </cell>
        </row>
        <row r="2">
          <cell r="A2" t="str">
            <v>F1005</v>
          </cell>
          <cell r="B2">
            <v>11000</v>
          </cell>
        </row>
        <row r="3">
          <cell r="A3" t="str">
            <v>F1007</v>
          </cell>
          <cell r="B3">
            <v>11000</v>
          </cell>
          <cell r="C3">
            <v>9500</v>
          </cell>
        </row>
        <row r="4">
          <cell r="A4" t="str">
            <v>F1400</v>
          </cell>
          <cell r="B4">
            <v>11000</v>
          </cell>
          <cell r="C4">
            <v>1957.12</v>
          </cell>
          <cell r="D4">
            <v>17112.5</v>
          </cell>
        </row>
        <row r="5">
          <cell r="A5" t="str">
            <v>F1402</v>
          </cell>
          <cell r="B5">
            <v>11000</v>
          </cell>
          <cell r="C5">
            <v>0</v>
          </cell>
          <cell r="D5">
            <v>500</v>
          </cell>
        </row>
        <row r="6">
          <cell r="A6" t="str">
            <v>F1403</v>
          </cell>
          <cell r="B6">
            <v>11000</v>
          </cell>
          <cell r="C6">
            <v>0</v>
          </cell>
        </row>
        <row r="7">
          <cell r="A7" t="str">
            <v>F1404</v>
          </cell>
          <cell r="B7">
            <v>11000</v>
          </cell>
        </row>
        <row r="8">
          <cell r="A8" t="str">
            <v>F1405</v>
          </cell>
          <cell r="B8">
            <v>11000</v>
          </cell>
        </row>
        <row r="9">
          <cell r="A9" t="str">
            <v>F1407</v>
          </cell>
          <cell r="B9">
            <v>11000</v>
          </cell>
          <cell r="C9">
            <v>635.5</v>
          </cell>
        </row>
        <row r="10">
          <cell r="A10" t="str">
            <v>F1408</v>
          </cell>
          <cell r="B10">
            <v>11000</v>
          </cell>
          <cell r="C10">
            <v>411.01</v>
          </cell>
        </row>
        <row r="11">
          <cell r="A11" t="str">
            <v>F1409</v>
          </cell>
          <cell r="B11">
            <v>11000</v>
          </cell>
        </row>
        <row r="12">
          <cell r="A12" t="str">
            <v>F1410</v>
          </cell>
          <cell r="B12">
            <v>11000</v>
          </cell>
          <cell r="C12">
            <v>32000</v>
          </cell>
        </row>
        <row r="13">
          <cell r="A13" t="str">
            <v>F1411</v>
          </cell>
          <cell r="B13">
            <v>11000</v>
          </cell>
          <cell r="C13">
            <v>44061.45</v>
          </cell>
        </row>
        <row r="14">
          <cell r="A14" t="str">
            <v>F1412</v>
          </cell>
          <cell r="B14">
            <v>11000</v>
          </cell>
          <cell r="C14">
            <v>35453.910000000003</v>
          </cell>
          <cell r="D14">
            <v>28427.46</v>
          </cell>
        </row>
        <row r="15">
          <cell r="A15" t="str">
            <v>F1413</v>
          </cell>
          <cell r="B15">
            <v>11000</v>
          </cell>
        </row>
        <row r="16">
          <cell r="A16" t="str">
            <v>F1414</v>
          </cell>
          <cell r="B16">
            <v>11000</v>
          </cell>
          <cell r="C16">
            <v>24.95</v>
          </cell>
        </row>
        <row r="17">
          <cell r="A17" t="str">
            <v>F1800</v>
          </cell>
          <cell r="B17">
            <v>11000</v>
          </cell>
          <cell r="C17">
            <v>960</v>
          </cell>
          <cell r="D17">
            <v>23800</v>
          </cell>
        </row>
        <row r="18">
          <cell r="A18" t="str">
            <v>F1999</v>
          </cell>
          <cell r="B18">
            <v>11000</v>
          </cell>
        </row>
        <row r="19">
          <cell r="A19" t="str">
            <v>F1005</v>
          </cell>
          <cell r="B19">
            <v>11001</v>
          </cell>
          <cell r="C19">
            <v>11500</v>
          </cell>
          <cell r="D19">
            <v>23500</v>
          </cell>
        </row>
        <row r="20">
          <cell r="A20" t="str">
            <v>F1015</v>
          </cell>
          <cell r="B20">
            <v>11001</v>
          </cell>
          <cell r="C20">
            <v>0</v>
          </cell>
        </row>
        <row r="21">
          <cell r="A21" t="str">
            <v>F1020</v>
          </cell>
          <cell r="B21">
            <v>16001</v>
          </cell>
        </row>
        <row r="22">
          <cell r="A22" t="str">
            <v>F1401</v>
          </cell>
          <cell r="B22">
            <v>16001</v>
          </cell>
        </row>
        <row r="23">
          <cell r="A23" t="str">
            <v>F1415</v>
          </cell>
          <cell r="B23">
            <v>16001</v>
          </cell>
          <cell r="C23">
            <v>0</v>
          </cell>
          <cell r="D23">
            <v>550</v>
          </cell>
        </row>
        <row r="24">
          <cell r="A24" t="str">
            <v>F1004</v>
          </cell>
          <cell r="B24">
            <v>16002</v>
          </cell>
        </row>
        <row r="25">
          <cell r="A25" t="str">
            <v>F1006</v>
          </cell>
          <cell r="B25">
            <v>16002</v>
          </cell>
        </row>
        <row r="26">
          <cell r="A26" t="str">
            <v>F1009</v>
          </cell>
          <cell r="B26">
            <v>16002</v>
          </cell>
        </row>
        <row r="27">
          <cell r="A27" t="str">
            <v>F1016</v>
          </cell>
          <cell r="B27">
            <v>16002</v>
          </cell>
          <cell r="C27">
            <v>0</v>
          </cell>
          <cell r="D27">
            <v>7200</v>
          </cell>
        </row>
        <row r="28">
          <cell r="A28" t="str">
            <v>F1019</v>
          </cell>
          <cell r="B28">
            <v>16002</v>
          </cell>
        </row>
        <row r="29">
          <cell r="A29" t="str">
            <v>F1416</v>
          </cell>
          <cell r="B29">
            <v>16002</v>
          </cell>
        </row>
        <row r="30">
          <cell r="A30" t="str">
            <v>F1025</v>
          </cell>
          <cell r="B30">
            <v>17000</v>
          </cell>
        </row>
        <row r="31">
          <cell r="A31" t="str">
            <v>F1080</v>
          </cell>
          <cell r="B31">
            <v>17000</v>
          </cell>
          <cell r="C31">
            <v>500</v>
          </cell>
          <cell r="D31">
            <v>6200</v>
          </cell>
        </row>
        <row r="32">
          <cell r="A32" t="str">
            <v>F1008</v>
          </cell>
          <cell r="B32">
            <v>18000</v>
          </cell>
        </row>
        <row r="33">
          <cell r="A33" t="str">
            <v>F1998</v>
          </cell>
          <cell r="B33">
            <v>18000</v>
          </cell>
        </row>
        <row r="34">
          <cell r="A34" t="str">
            <v>F1500</v>
          </cell>
          <cell r="B34">
            <v>42000</v>
          </cell>
          <cell r="C34">
            <v>0</v>
          </cell>
          <cell r="D34">
            <v>92421.25</v>
          </cell>
        </row>
        <row r="35">
          <cell r="A35" t="str">
            <v>F1501</v>
          </cell>
          <cell r="B35">
            <v>42001</v>
          </cell>
          <cell r="C35">
            <v>2579.37</v>
          </cell>
        </row>
        <row r="36">
          <cell r="A36" t="str">
            <v>F1502</v>
          </cell>
          <cell r="B36">
            <v>42000</v>
          </cell>
        </row>
        <row r="37">
          <cell r="A37" t="str">
            <v>E1013</v>
          </cell>
          <cell r="B37">
            <v>11000</v>
          </cell>
          <cell r="C37">
            <v>12740</v>
          </cell>
          <cell r="D37">
            <v>18000</v>
          </cell>
        </row>
        <row r="38">
          <cell r="A38" t="str">
            <v>E1019</v>
          </cell>
          <cell r="B38">
            <v>11000</v>
          </cell>
          <cell r="C38">
            <v>6187.5</v>
          </cell>
          <cell r="D38">
            <v>17562.5</v>
          </cell>
        </row>
        <row r="39">
          <cell r="A39" t="str">
            <v>E1023</v>
          </cell>
          <cell r="B39">
            <v>11000</v>
          </cell>
          <cell r="C39">
            <v>17119.37</v>
          </cell>
          <cell r="D39">
            <v>58674</v>
          </cell>
        </row>
        <row r="40">
          <cell r="A40" t="str">
            <v>E1028</v>
          </cell>
          <cell r="B40">
            <v>11000</v>
          </cell>
          <cell r="C40">
            <v>19119.849999999999</v>
          </cell>
        </row>
        <row r="41">
          <cell r="A41" t="str">
            <v>E1036</v>
          </cell>
          <cell r="B41">
            <v>11000</v>
          </cell>
          <cell r="C41">
            <v>11082</v>
          </cell>
          <cell r="D41">
            <v>7890</v>
          </cell>
        </row>
        <row r="42">
          <cell r="A42" t="str">
            <v>E1038</v>
          </cell>
          <cell r="B42">
            <v>11000</v>
          </cell>
          <cell r="D42">
            <v>147623</v>
          </cell>
        </row>
        <row r="43">
          <cell r="A43" t="str">
            <v>E1045</v>
          </cell>
          <cell r="B43">
            <v>11000</v>
          </cell>
          <cell r="C43">
            <v>400</v>
          </cell>
        </row>
        <row r="44">
          <cell r="A44" t="str">
            <v>E1046</v>
          </cell>
          <cell r="B44">
            <v>11000</v>
          </cell>
          <cell r="C44">
            <v>24482.87</v>
          </cell>
          <cell r="D44">
            <v>29764.799999999999</v>
          </cell>
        </row>
        <row r="45">
          <cell r="A45" t="str">
            <v>E1056</v>
          </cell>
          <cell r="B45">
            <v>11000</v>
          </cell>
          <cell r="C45">
            <v>64500</v>
          </cell>
          <cell r="D45">
            <v>6800</v>
          </cell>
        </row>
        <row r="46">
          <cell r="A46" t="str">
            <v>E1081</v>
          </cell>
          <cell r="B46">
            <v>11000</v>
          </cell>
          <cell r="C46">
            <v>5432.29</v>
          </cell>
          <cell r="D46">
            <v>2415.71</v>
          </cell>
        </row>
        <row r="47">
          <cell r="A47" t="str">
            <v>E1063</v>
          </cell>
          <cell r="B47">
            <v>11000</v>
          </cell>
          <cell r="C47">
            <v>2375</v>
          </cell>
          <cell r="D47">
            <v>17875</v>
          </cell>
        </row>
        <row r="48">
          <cell r="A48" t="str">
            <v>E1064</v>
          </cell>
          <cell r="B48">
            <v>11000</v>
          </cell>
          <cell r="C48">
            <v>17800</v>
          </cell>
          <cell r="D48">
            <v>12200</v>
          </cell>
        </row>
        <row r="49">
          <cell r="A49" t="str">
            <v>E1066</v>
          </cell>
          <cell r="B49">
            <v>11000</v>
          </cell>
          <cell r="C49">
            <v>26894</v>
          </cell>
          <cell r="D49">
            <v>10806</v>
          </cell>
        </row>
        <row r="50">
          <cell r="A50" t="str">
            <v>E1071</v>
          </cell>
          <cell r="B50">
            <v>11000</v>
          </cell>
          <cell r="C50">
            <v>4985</v>
          </cell>
        </row>
        <row r="51">
          <cell r="A51" t="str">
            <v>E1079</v>
          </cell>
          <cell r="B51">
            <v>11000</v>
          </cell>
          <cell r="C51">
            <v>152439.53</v>
          </cell>
        </row>
        <row r="52">
          <cell r="A52" t="str">
            <v>E1802</v>
          </cell>
          <cell r="B52">
            <v>11000</v>
          </cell>
          <cell r="C52">
            <v>43353</v>
          </cell>
          <cell r="D52">
            <v>15935.34</v>
          </cell>
        </row>
        <row r="53">
          <cell r="A53" t="str">
            <v>E1804</v>
          </cell>
          <cell r="B53">
            <v>11000</v>
          </cell>
          <cell r="C53">
            <v>998</v>
          </cell>
        </row>
        <row r="54">
          <cell r="A54" t="str">
            <v>E1807</v>
          </cell>
          <cell r="B54">
            <v>11000</v>
          </cell>
          <cell r="D54">
            <v>219781.51</v>
          </cell>
        </row>
        <row r="55">
          <cell r="A55" t="str">
            <v>E1021</v>
          </cell>
          <cell r="B55">
            <v>11000</v>
          </cell>
        </row>
        <row r="56">
          <cell r="A56" t="str">
            <v>E1023</v>
          </cell>
          <cell r="B56">
            <v>11000</v>
          </cell>
        </row>
        <row r="57">
          <cell r="A57" t="str">
            <v>E1035</v>
          </cell>
          <cell r="B57">
            <v>11000</v>
          </cell>
        </row>
        <row r="58">
          <cell r="A58" t="str">
            <v>E1040</v>
          </cell>
          <cell r="B58">
            <v>11000</v>
          </cell>
          <cell r="C58">
            <v>400</v>
          </cell>
        </row>
        <row r="59">
          <cell r="A59" t="str">
            <v>E1042</v>
          </cell>
          <cell r="B59">
            <v>11000</v>
          </cell>
        </row>
        <row r="60">
          <cell r="A60" t="str">
            <v>E1045</v>
          </cell>
          <cell r="B60">
            <v>11000</v>
          </cell>
        </row>
        <row r="61">
          <cell r="A61" t="str">
            <v>E1068</v>
          </cell>
          <cell r="B61">
            <v>11000</v>
          </cell>
          <cell r="D61">
            <v>115504</v>
          </cell>
        </row>
        <row r="62">
          <cell r="A62" t="str">
            <v>E1653</v>
          </cell>
          <cell r="B62">
            <v>14000</v>
          </cell>
          <cell r="C62">
            <v>23869.05</v>
          </cell>
          <cell r="D62">
            <v>385.5</v>
          </cell>
        </row>
        <row r="63">
          <cell r="A63" t="str">
            <v>E1654</v>
          </cell>
          <cell r="B63">
            <v>14000</v>
          </cell>
          <cell r="D63">
            <v>11450</v>
          </cell>
        </row>
        <row r="64">
          <cell r="A64" t="str">
            <v>E1655</v>
          </cell>
          <cell r="B64">
            <v>14000</v>
          </cell>
          <cell r="C64">
            <v>5560.1</v>
          </cell>
        </row>
        <row r="65">
          <cell r="A65" t="str">
            <v>E1657</v>
          </cell>
          <cell r="B65">
            <v>14000</v>
          </cell>
          <cell r="C65">
            <v>1000</v>
          </cell>
        </row>
        <row r="66">
          <cell r="A66" t="str">
            <v>E1696</v>
          </cell>
          <cell r="B66">
            <v>14000</v>
          </cell>
          <cell r="D66">
            <v>301328.48</v>
          </cell>
        </row>
        <row r="67">
          <cell r="A67" t="str">
            <v>E1697</v>
          </cell>
          <cell r="B67">
            <v>14000</v>
          </cell>
          <cell r="D67">
            <v>419148</v>
          </cell>
        </row>
        <row r="68">
          <cell r="A68" t="str">
            <v>E1002</v>
          </cell>
          <cell r="B68">
            <v>16001</v>
          </cell>
          <cell r="C68">
            <v>0</v>
          </cell>
          <cell r="D68">
            <v>429345</v>
          </cell>
        </row>
        <row r="69">
          <cell r="A69" t="str">
            <v>E1008</v>
          </cell>
          <cell r="B69">
            <v>16001</v>
          </cell>
          <cell r="C69">
            <v>120697</v>
          </cell>
        </row>
        <row r="70">
          <cell r="A70" t="str">
            <v>E1011</v>
          </cell>
          <cell r="B70">
            <v>16001</v>
          </cell>
          <cell r="C70">
            <v>0</v>
          </cell>
        </row>
        <row r="71">
          <cell r="A71" t="str">
            <v>E1012</v>
          </cell>
          <cell r="B71">
            <v>16001</v>
          </cell>
          <cell r="D71">
            <v>757352</v>
          </cell>
        </row>
        <row r="72">
          <cell r="A72" t="str">
            <v>E1013</v>
          </cell>
          <cell r="B72">
            <v>16001</v>
          </cell>
          <cell r="C72">
            <v>850</v>
          </cell>
        </row>
        <row r="73">
          <cell r="A73" t="str">
            <v>E1030</v>
          </cell>
          <cell r="B73">
            <v>16001</v>
          </cell>
          <cell r="C73">
            <v>13889.29</v>
          </cell>
          <cell r="D73">
            <v>26532.42</v>
          </cell>
        </row>
        <row r="74">
          <cell r="A74" t="str">
            <v>E1401</v>
          </cell>
          <cell r="B74">
            <v>16001</v>
          </cell>
        </row>
        <row r="75">
          <cell r="A75" t="str">
            <v>E1402</v>
          </cell>
          <cell r="B75">
            <v>16001</v>
          </cell>
          <cell r="D75">
            <v>43313</v>
          </cell>
        </row>
        <row r="76">
          <cell r="A76" t="str">
            <v>E1038</v>
          </cell>
          <cell r="B76">
            <v>16001</v>
          </cell>
          <cell r="C76">
            <v>0</v>
          </cell>
          <cell r="D76">
            <v>95146</v>
          </cell>
        </row>
        <row r="77">
          <cell r="A77" t="str">
            <v>E1018</v>
          </cell>
          <cell r="B77">
            <v>17000</v>
          </cell>
          <cell r="C77">
            <v>95130</v>
          </cell>
          <cell r="D77">
            <v>104870</v>
          </cell>
        </row>
        <row r="78">
          <cell r="A78" t="str">
            <v>E1041</v>
          </cell>
          <cell r="B78">
            <v>17000</v>
          </cell>
        </row>
        <row r="79">
          <cell r="A79" t="str">
            <v>E1045</v>
          </cell>
          <cell r="B79">
            <v>17000</v>
          </cell>
        </row>
        <row r="80">
          <cell r="A80" t="str">
            <v>E1046</v>
          </cell>
          <cell r="B80">
            <v>17000</v>
          </cell>
          <cell r="C80">
            <v>714.28</v>
          </cell>
          <cell r="D80">
            <v>4018</v>
          </cell>
        </row>
        <row r="81">
          <cell r="A81" t="str">
            <v>E1055</v>
          </cell>
          <cell r="B81">
            <v>17000</v>
          </cell>
        </row>
        <row r="82">
          <cell r="A82" t="str">
            <v>E1066</v>
          </cell>
          <cell r="B82">
            <v>17000</v>
          </cell>
          <cell r="D82">
            <v>12390</v>
          </cell>
        </row>
        <row r="83">
          <cell r="A83" t="str">
            <v>E1074</v>
          </cell>
          <cell r="B83">
            <v>17000</v>
          </cell>
        </row>
        <row r="84">
          <cell r="A84" t="str">
            <v>E1405</v>
          </cell>
          <cell r="B84">
            <v>17000</v>
          </cell>
        </row>
        <row r="85">
          <cell r="A85" t="str">
            <v>E1406</v>
          </cell>
          <cell r="B85">
            <v>17000</v>
          </cell>
        </row>
        <row r="86">
          <cell r="A86" t="str">
            <v>E1407</v>
          </cell>
          <cell r="B86">
            <v>17000</v>
          </cell>
        </row>
        <row r="87">
          <cell r="A87" t="str">
            <v>E1408</v>
          </cell>
          <cell r="B87">
            <v>17000</v>
          </cell>
        </row>
        <row r="88">
          <cell r="A88" t="str">
            <v>E1409</v>
          </cell>
          <cell r="B88">
            <v>17000</v>
          </cell>
        </row>
        <row r="89">
          <cell r="A89" t="str">
            <v>E1410</v>
          </cell>
          <cell r="B89">
            <v>17000</v>
          </cell>
        </row>
        <row r="90">
          <cell r="A90" t="str">
            <v>E1411</v>
          </cell>
          <cell r="B90">
            <v>17000</v>
          </cell>
        </row>
        <row r="91">
          <cell r="A91" t="str">
            <v>E1413</v>
          </cell>
          <cell r="B91">
            <v>17000</v>
          </cell>
        </row>
        <row r="92">
          <cell r="A92" t="str">
            <v>E1415</v>
          </cell>
          <cell r="B92">
            <v>17000</v>
          </cell>
          <cell r="C92">
            <v>3600</v>
          </cell>
          <cell r="D92">
            <v>8399.7000000000007</v>
          </cell>
        </row>
        <row r="93">
          <cell r="A93" t="str">
            <v>E1800</v>
          </cell>
          <cell r="B93">
            <v>17000</v>
          </cell>
          <cell r="C93">
            <v>64106.89</v>
          </cell>
          <cell r="D93">
            <v>15724.05</v>
          </cell>
        </row>
        <row r="94">
          <cell r="A94" t="str">
            <v>E1801</v>
          </cell>
          <cell r="B94">
            <v>17000</v>
          </cell>
          <cell r="C94">
            <v>71500.02</v>
          </cell>
        </row>
        <row r="95">
          <cell r="A95" t="str">
            <v>E1999</v>
          </cell>
          <cell r="B95">
            <v>17000</v>
          </cell>
        </row>
        <row r="96">
          <cell r="A96" t="str">
            <v>E1030</v>
          </cell>
          <cell r="B96">
            <v>18000</v>
          </cell>
          <cell r="D96">
            <v>3252</v>
          </cell>
        </row>
        <row r="97">
          <cell r="A97" t="str">
            <v>E1808</v>
          </cell>
          <cell r="B97">
            <v>18000</v>
          </cell>
          <cell r="D97">
            <v>357620.42</v>
          </cell>
        </row>
        <row r="98">
          <cell r="A98" t="str">
            <v>E1032</v>
          </cell>
          <cell r="B98">
            <v>42000</v>
          </cell>
        </row>
        <row r="99">
          <cell r="A99" t="str">
            <v>E1048</v>
          </cell>
          <cell r="B99">
            <v>42000</v>
          </cell>
        </row>
        <row r="100">
          <cell r="A100" t="str">
            <v>E1500</v>
          </cell>
          <cell r="B100">
            <v>42000</v>
          </cell>
          <cell r="C100">
            <v>13915.89</v>
          </cell>
          <cell r="D100">
            <v>7820.48</v>
          </cell>
        </row>
        <row r="101">
          <cell r="A101" t="str">
            <v>E1501</v>
          </cell>
          <cell r="B101">
            <v>42000</v>
          </cell>
        </row>
        <row r="102">
          <cell r="A102" t="str">
            <v>E1504</v>
          </cell>
          <cell r="B102">
            <v>42001</v>
          </cell>
          <cell r="C102">
            <v>13936.9</v>
          </cell>
        </row>
        <row r="103">
          <cell r="A103" t="str">
            <v>E1505</v>
          </cell>
          <cell r="B103">
            <v>42000</v>
          </cell>
        </row>
        <row r="104">
          <cell r="A104" t="str">
            <v>E1507</v>
          </cell>
          <cell r="B104">
            <v>42000</v>
          </cell>
          <cell r="C104">
            <v>2050</v>
          </cell>
        </row>
        <row r="105">
          <cell r="A105" t="str">
            <v>E1508</v>
          </cell>
          <cell r="B105">
            <v>42000</v>
          </cell>
        </row>
        <row r="106">
          <cell r="A106" t="str">
            <v>E1509</v>
          </cell>
          <cell r="B106">
            <v>42000</v>
          </cell>
          <cell r="C106">
            <v>1200</v>
          </cell>
        </row>
        <row r="107">
          <cell r="A107" t="str">
            <v>E1510</v>
          </cell>
          <cell r="B107">
            <v>42000</v>
          </cell>
          <cell r="C107">
            <v>34209.519999999997</v>
          </cell>
        </row>
        <row r="108">
          <cell r="A108" t="str">
            <v>E1806</v>
          </cell>
          <cell r="B108">
            <v>42000</v>
          </cell>
          <cell r="C108">
            <v>15400</v>
          </cell>
        </row>
        <row r="109">
          <cell r="A109" t="str">
            <v>E1400</v>
          </cell>
          <cell r="B109">
            <v>62000</v>
          </cell>
          <cell r="C109">
            <v>0</v>
          </cell>
          <cell r="D109">
            <v>69523.350000000006</v>
          </cell>
        </row>
        <row r="110">
          <cell r="A110" t="str">
            <v>E1034</v>
          </cell>
          <cell r="B110">
            <v>64001</v>
          </cell>
          <cell r="C110">
            <v>9352.5</v>
          </cell>
          <cell r="D110">
            <v>3679.25</v>
          </cell>
        </row>
        <row r="111">
          <cell r="A111" t="str">
            <v>E1600</v>
          </cell>
          <cell r="B111">
            <v>64001</v>
          </cell>
          <cell r="C111">
            <v>0</v>
          </cell>
          <cell r="D111">
            <v>32013.62</v>
          </cell>
        </row>
        <row r="112">
          <cell r="A112" t="str">
            <v>E1601</v>
          </cell>
          <cell r="B112">
            <v>64001</v>
          </cell>
          <cell r="C112">
            <v>12896.45</v>
          </cell>
          <cell r="D112">
            <v>15500.99</v>
          </cell>
        </row>
        <row r="113">
          <cell r="A113" t="str">
            <v>E1602</v>
          </cell>
          <cell r="B113">
            <v>64001</v>
          </cell>
          <cell r="C113">
            <v>0</v>
          </cell>
          <cell r="D113">
            <v>200551.38</v>
          </cell>
        </row>
        <row r="114">
          <cell r="A114" t="str">
            <v>E1603</v>
          </cell>
          <cell r="B114">
            <v>64001</v>
          </cell>
          <cell r="C114">
            <v>111893.06</v>
          </cell>
          <cell r="D114">
            <v>72868.84</v>
          </cell>
        </row>
        <row r="115">
          <cell r="A115" t="str">
            <v>E1604</v>
          </cell>
          <cell r="B115">
            <v>64001</v>
          </cell>
          <cell r="C115">
            <v>162599.79999999999</v>
          </cell>
          <cell r="D115">
            <v>7860.43</v>
          </cell>
        </row>
        <row r="116">
          <cell r="A116" t="str">
            <v>E1605</v>
          </cell>
          <cell r="B116">
            <v>64001</v>
          </cell>
          <cell r="C116">
            <v>30903.99</v>
          </cell>
          <cell r="D116">
            <v>226700.55</v>
          </cell>
        </row>
        <row r="117">
          <cell r="A117" t="str">
            <v>E1606</v>
          </cell>
          <cell r="B117">
            <v>64001</v>
          </cell>
          <cell r="C117">
            <v>6345.08</v>
          </cell>
          <cell r="D117">
            <v>4900</v>
          </cell>
        </row>
        <row r="118">
          <cell r="A118" t="str">
            <v>E1607</v>
          </cell>
          <cell r="B118">
            <v>64001</v>
          </cell>
          <cell r="C118">
            <v>9686.61</v>
          </cell>
        </row>
        <row r="119">
          <cell r="A119" t="str">
            <v>E1608</v>
          </cell>
          <cell r="B119">
            <v>64001</v>
          </cell>
          <cell r="C119">
            <v>47428.09</v>
          </cell>
          <cell r="D119">
            <v>7151.87</v>
          </cell>
        </row>
        <row r="120">
          <cell r="A120" t="str">
            <v>E1609</v>
          </cell>
          <cell r="B120">
            <v>64001</v>
          </cell>
        </row>
        <row r="121">
          <cell r="A121" t="str">
            <v>D1032</v>
          </cell>
          <cell r="B121">
            <v>11000</v>
          </cell>
          <cell r="C121">
            <v>0</v>
          </cell>
        </row>
        <row r="122">
          <cell r="A122" t="str">
            <v>D1090</v>
          </cell>
          <cell r="B122">
            <v>11000</v>
          </cell>
          <cell r="D122">
            <v>2250</v>
          </cell>
        </row>
        <row r="123">
          <cell r="A123" t="str">
            <v>D1414</v>
          </cell>
          <cell r="B123">
            <v>11000</v>
          </cell>
          <cell r="D123">
            <v>8248</v>
          </cell>
        </row>
        <row r="124">
          <cell r="A124" t="str">
            <v>D1999</v>
          </cell>
          <cell r="B124">
            <v>11000</v>
          </cell>
          <cell r="C124">
            <v>0</v>
          </cell>
          <cell r="D124">
            <v>371.2</v>
          </cell>
        </row>
        <row r="125">
          <cell r="A125" t="str">
            <v>D1654</v>
          </cell>
          <cell r="B125">
            <v>14000</v>
          </cell>
          <cell r="D125">
            <v>1637.4</v>
          </cell>
        </row>
        <row r="126">
          <cell r="A126" t="str">
            <v>D1402</v>
          </cell>
          <cell r="B126">
            <v>16001</v>
          </cell>
        </row>
        <row r="127">
          <cell r="A127" t="str">
            <v>D1908</v>
          </cell>
          <cell r="B127">
            <v>16001</v>
          </cell>
          <cell r="D127">
            <v>8907</v>
          </cell>
        </row>
        <row r="128">
          <cell r="A128" t="str">
            <v>D1403</v>
          </cell>
          <cell r="B128">
            <v>16001</v>
          </cell>
        </row>
        <row r="129">
          <cell r="A129" t="str">
            <v>D1028</v>
          </cell>
          <cell r="B129">
            <v>16001</v>
          </cell>
        </row>
        <row r="130">
          <cell r="A130" t="str">
            <v>D1413</v>
          </cell>
          <cell r="B130">
            <v>16001</v>
          </cell>
        </row>
        <row r="131">
          <cell r="A131" t="str">
            <v>D1036</v>
          </cell>
          <cell r="B131">
            <v>17000</v>
          </cell>
        </row>
        <row r="132">
          <cell r="A132" t="str">
            <v>D1039</v>
          </cell>
          <cell r="B132">
            <v>17000</v>
          </cell>
        </row>
        <row r="133">
          <cell r="A133" t="str">
            <v>D1070</v>
          </cell>
          <cell r="B133">
            <v>17000</v>
          </cell>
        </row>
        <row r="134">
          <cell r="A134" t="str">
            <v>D1102</v>
          </cell>
          <cell r="B134">
            <v>17000</v>
          </cell>
        </row>
        <row r="135">
          <cell r="A135" t="str">
            <v>D1413</v>
          </cell>
          <cell r="B135">
            <v>17000</v>
          </cell>
          <cell r="D135">
            <v>1476.52</v>
          </cell>
        </row>
        <row r="136">
          <cell r="A136" t="str">
            <v>D1069</v>
          </cell>
          <cell r="B136">
            <v>42000</v>
          </cell>
        </row>
        <row r="137">
          <cell r="A137" t="str">
            <v>D1098</v>
          </cell>
          <cell r="B137">
            <v>42000</v>
          </cell>
          <cell r="C137">
            <v>43.8</v>
          </cell>
          <cell r="D137">
            <v>1693.9</v>
          </cell>
        </row>
        <row r="138">
          <cell r="A138" t="str">
            <v>D1502</v>
          </cell>
          <cell r="B138">
            <v>42000</v>
          </cell>
          <cell r="C138">
            <v>202299</v>
          </cell>
        </row>
        <row r="139">
          <cell r="A139" t="str">
            <v>D1506</v>
          </cell>
          <cell r="B139">
            <v>42000</v>
          </cell>
        </row>
        <row r="140">
          <cell r="A140" t="str">
            <v>D1507</v>
          </cell>
          <cell r="B140">
            <v>42000</v>
          </cell>
        </row>
        <row r="141">
          <cell r="A141" t="str">
            <v>D1508</v>
          </cell>
          <cell r="B141">
            <v>42001</v>
          </cell>
        </row>
        <row r="142">
          <cell r="A142" t="str">
            <v>D1044</v>
          </cell>
          <cell r="B142">
            <v>64000</v>
          </cell>
        </row>
        <row r="143">
          <cell r="A143" t="str">
            <v>D1404</v>
          </cell>
          <cell r="B143">
            <v>64001</v>
          </cell>
        </row>
        <row r="144">
          <cell r="A144" t="str">
            <v>D1403</v>
          </cell>
          <cell r="B144">
            <v>64001</v>
          </cell>
        </row>
        <row r="145">
          <cell r="A145" t="str">
            <v>D1042</v>
          </cell>
          <cell r="B145">
            <v>64001</v>
          </cell>
        </row>
        <row r="146">
          <cell r="A146" t="str">
            <v>D1052</v>
          </cell>
          <cell r="B146">
            <v>64001</v>
          </cell>
        </row>
        <row r="147">
          <cell r="A147" t="str">
            <v>D1059</v>
          </cell>
          <cell r="B147">
            <v>64001</v>
          </cell>
        </row>
        <row r="148">
          <cell r="A148" t="str">
            <v>D1084</v>
          </cell>
          <cell r="B148">
            <v>64001</v>
          </cell>
        </row>
        <row r="149">
          <cell r="A149" t="str">
            <v>D1085</v>
          </cell>
          <cell r="B149">
            <v>64001</v>
          </cell>
        </row>
        <row r="150">
          <cell r="A150" t="str">
            <v>D1416</v>
          </cell>
          <cell r="B150">
            <v>64001</v>
          </cell>
        </row>
        <row r="151">
          <cell r="A151" t="str">
            <v>D1417</v>
          </cell>
          <cell r="B151">
            <v>64001</v>
          </cell>
          <cell r="C151">
            <v>30398.23</v>
          </cell>
          <cell r="D151">
            <v>49601.77</v>
          </cell>
        </row>
        <row r="152">
          <cell r="A152" t="str">
            <v>D1060</v>
          </cell>
          <cell r="B152">
            <v>64001</v>
          </cell>
        </row>
        <row r="153">
          <cell r="A153" t="str">
            <v>D1600</v>
          </cell>
          <cell r="B153">
            <v>64001</v>
          </cell>
          <cell r="C153">
            <v>79445</v>
          </cell>
          <cell r="D153">
            <v>99016.17</v>
          </cell>
        </row>
        <row r="154">
          <cell r="A154" t="str">
            <v>D1601</v>
          </cell>
          <cell r="B154">
            <v>64001</v>
          </cell>
          <cell r="C154">
            <v>12141.32</v>
          </cell>
          <cell r="D154">
            <v>41404.949999999997</v>
          </cell>
        </row>
        <row r="155">
          <cell r="A155" t="str">
            <v>D1602</v>
          </cell>
          <cell r="B155">
            <v>64001</v>
          </cell>
        </row>
        <row r="156">
          <cell r="A156" t="str">
            <v>D1603</v>
          </cell>
          <cell r="B156">
            <v>64001</v>
          </cell>
        </row>
        <row r="157">
          <cell r="A157" t="str">
            <v>D1604</v>
          </cell>
          <cell r="B157">
            <v>64001</v>
          </cell>
        </row>
        <row r="158">
          <cell r="A158" t="str">
            <v>D1605</v>
          </cell>
          <cell r="B158">
            <v>64001</v>
          </cell>
          <cell r="C158">
            <v>129123.58</v>
          </cell>
          <cell r="D158">
            <v>23593.91</v>
          </cell>
        </row>
        <row r="159">
          <cell r="A159" t="str">
            <v>D1606</v>
          </cell>
          <cell r="B159">
            <v>64001</v>
          </cell>
          <cell r="C159">
            <v>74149.919999999998</v>
          </cell>
          <cell r="D159">
            <v>7456.94</v>
          </cell>
        </row>
        <row r="160">
          <cell r="A160" t="str">
            <v>D1607</v>
          </cell>
          <cell r="B160">
            <v>64001</v>
          </cell>
        </row>
        <row r="161">
          <cell r="A161" t="str">
            <v>D1608</v>
          </cell>
          <cell r="B161">
            <v>64001</v>
          </cell>
        </row>
        <row r="162">
          <cell r="A162" t="str">
            <v>D1609</v>
          </cell>
          <cell r="B162">
            <v>64001</v>
          </cell>
        </row>
        <row r="163">
          <cell r="A163" t="str">
            <v>D1610</v>
          </cell>
          <cell r="B163">
            <v>64001</v>
          </cell>
          <cell r="D163">
            <v>1400</v>
          </cell>
        </row>
        <row r="164">
          <cell r="A164" t="str">
            <v>D1611</v>
          </cell>
          <cell r="B164">
            <v>64001</v>
          </cell>
          <cell r="D164">
            <v>399.95</v>
          </cell>
        </row>
        <row r="165">
          <cell r="A165" t="str">
            <v>D1612</v>
          </cell>
          <cell r="B165">
            <v>64001</v>
          </cell>
        </row>
        <row r="166">
          <cell r="A166" t="str">
            <v>D1613</v>
          </cell>
          <cell r="B166">
            <v>64001</v>
          </cell>
        </row>
        <row r="167">
          <cell r="A167" t="str">
            <v>C1001</v>
          </cell>
          <cell r="B167">
            <v>11000</v>
          </cell>
          <cell r="D167">
            <v>28048.22</v>
          </cell>
        </row>
        <row r="168">
          <cell r="A168" t="str">
            <v>C1069</v>
          </cell>
          <cell r="B168">
            <v>11000</v>
          </cell>
          <cell r="D168">
            <v>1076.8599999999999</v>
          </cell>
        </row>
        <row r="169">
          <cell r="A169" t="str">
            <v>C1407</v>
          </cell>
          <cell r="B169">
            <v>11000</v>
          </cell>
          <cell r="D169">
            <v>32698</v>
          </cell>
        </row>
        <row r="170">
          <cell r="A170" t="str">
            <v>C1021</v>
          </cell>
          <cell r="B170">
            <v>16000</v>
          </cell>
          <cell r="D170">
            <v>2800</v>
          </cell>
        </row>
        <row r="171">
          <cell r="A171" t="str">
            <v>C1051</v>
          </cell>
          <cell r="B171">
            <v>18000</v>
          </cell>
          <cell r="D171">
            <v>4096</v>
          </cell>
        </row>
        <row r="172">
          <cell r="A172" t="str">
            <v>C1505</v>
          </cell>
          <cell r="B172">
            <v>42001</v>
          </cell>
        </row>
        <row r="173">
          <cell r="A173" t="str">
            <v>C1703</v>
          </cell>
          <cell r="B173">
            <v>64000</v>
          </cell>
        </row>
        <row r="174">
          <cell r="A174" t="str">
            <v>C1072</v>
          </cell>
          <cell r="B174">
            <v>64001</v>
          </cell>
        </row>
        <row r="175">
          <cell r="A175" t="str">
            <v>C1086</v>
          </cell>
          <cell r="B175">
            <v>64001</v>
          </cell>
        </row>
        <row r="176">
          <cell r="A176" t="str">
            <v>C1413</v>
          </cell>
          <cell r="B176">
            <v>64001</v>
          </cell>
        </row>
        <row r="177">
          <cell r="A177" t="str">
            <v>C1702</v>
          </cell>
          <cell r="B177">
            <v>64001</v>
          </cell>
        </row>
        <row r="178">
          <cell r="A178" t="str">
            <v>C1706</v>
          </cell>
          <cell r="B178">
            <v>64001</v>
          </cell>
        </row>
        <row r="179">
          <cell r="A179" t="str">
            <v>C1708</v>
          </cell>
          <cell r="B179">
            <v>64001</v>
          </cell>
        </row>
        <row r="180">
          <cell r="A180" t="str">
            <v>C1710</v>
          </cell>
          <cell r="B180">
            <v>64001</v>
          </cell>
        </row>
        <row r="181">
          <cell r="A181" t="str">
            <v>C1711</v>
          </cell>
          <cell r="B181">
            <v>64001</v>
          </cell>
        </row>
        <row r="182">
          <cell r="A182" t="str">
            <v>C1713</v>
          </cell>
          <cell r="B182">
            <v>64001</v>
          </cell>
        </row>
        <row r="183">
          <cell r="A183" t="str">
            <v>C1714</v>
          </cell>
          <cell r="B183">
            <v>64001</v>
          </cell>
        </row>
        <row r="184">
          <cell r="A184" t="str">
            <v>B1008</v>
          </cell>
          <cell r="B184">
            <v>16000</v>
          </cell>
          <cell r="D184">
            <v>540</v>
          </cell>
        </row>
        <row r="185">
          <cell r="A185" t="str">
            <v>A1301</v>
          </cell>
          <cell r="B185">
            <v>17000</v>
          </cell>
          <cell r="D185">
            <v>53000</v>
          </cell>
        </row>
        <row r="186">
          <cell r="A186" t="str">
            <v>A1304</v>
          </cell>
          <cell r="B186">
            <v>17000</v>
          </cell>
        </row>
        <row r="187">
          <cell r="A187" t="str">
            <v>B1043</v>
          </cell>
          <cell r="B187">
            <v>17000</v>
          </cell>
        </row>
        <row r="188">
          <cell r="A188" t="str">
            <v>B1071</v>
          </cell>
          <cell r="B188">
            <v>17000</v>
          </cell>
          <cell r="C188">
            <v>2232.41</v>
          </cell>
        </row>
        <row r="189">
          <cell r="A189" t="str">
            <v>A1518</v>
          </cell>
          <cell r="B189">
            <v>42000</v>
          </cell>
          <cell r="C189">
            <v>94587</v>
          </cell>
        </row>
        <row r="190">
          <cell r="A190" t="str">
            <v>A1519</v>
          </cell>
          <cell r="B190">
            <v>42000</v>
          </cell>
          <cell r="D190">
            <v>77700</v>
          </cell>
        </row>
        <row r="191">
          <cell r="A191" t="str">
            <v>B1058</v>
          </cell>
          <cell r="B191">
            <v>64100</v>
          </cell>
        </row>
        <row r="192">
          <cell r="A192" t="str">
            <v>A1306</v>
          </cell>
          <cell r="B192">
            <v>64000</v>
          </cell>
        </row>
        <row r="193">
          <cell r="A193" t="str">
            <v>A1307</v>
          </cell>
          <cell r="B193">
            <v>64000</v>
          </cell>
        </row>
        <row r="194">
          <cell r="A194" t="str">
            <v>A1076</v>
          </cell>
          <cell r="B194">
            <v>64000</v>
          </cell>
          <cell r="C194">
            <v>0</v>
          </cell>
          <cell r="D194">
            <v>545.67999999999995</v>
          </cell>
        </row>
        <row r="195">
          <cell r="A195" t="str">
            <v>A1076</v>
          </cell>
          <cell r="B195">
            <v>11000</v>
          </cell>
          <cell r="C195">
            <v>30963</v>
          </cell>
          <cell r="D195">
            <v>7310</v>
          </cell>
        </row>
      </sheetData>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of Rev"/>
      <sheetName val="Fin'l "/>
      <sheetName val="Occup 06"/>
      <sheetName val="Occup Chart"/>
      <sheetName val="Occup His"/>
      <sheetName val="Cost 99-06"/>
      <sheetName val="Op Cost"/>
      <sheetName val="Detail Tot"/>
      <sheetName val="Detail Exist"/>
      <sheetName val="Detail Fam"/>
      <sheetName val="Pro Total"/>
      <sheetName val="Pro Exist"/>
      <sheetName val="Pro Fam "/>
      <sheetName val="Fam Op Cost"/>
      <sheetName val="Fam Const"/>
      <sheetName val="FH Mkt Plan"/>
      <sheetName val="Fam Asump"/>
      <sheetName val="Fac Staf FH Proj"/>
      <sheetName val="Cap Plan"/>
      <sheetName val="Cap Funding"/>
      <sheetName val="Dep by Year"/>
      <sheetName val="Dep Detail by Year"/>
      <sheetName val="FTE"/>
      <sheetName val="Leads"/>
      <sheetName val="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2">
          <cell r="K2">
            <v>2080</v>
          </cell>
        </row>
      </sheetData>
      <sheetData sheetId="18"/>
      <sheetData sheetId="19"/>
      <sheetData sheetId="20"/>
      <sheetData sheetId="21"/>
      <sheetData sheetId="22"/>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S 2002 (TE &amp; Taxable)"/>
      <sheetName val="Net DS 2002 (By Project)"/>
    </sheetNames>
    <sheetDataSet>
      <sheetData sheetId="0" refreshError="1">
        <row r="3">
          <cell r="C3" t="str">
            <v>Tax-Exempt Net Debt Service</v>
          </cell>
          <cell r="I3" t="str">
            <v>Taxable Net Debt Service</v>
          </cell>
        </row>
        <row r="4">
          <cell r="B4" t="str">
            <v>Fiscal</v>
          </cell>
          <cell r="C4" t="str">
            <v>Global Learning Center</v>
          </cell>
          <cell r="D4" t="str">
            <v>Management</v>
          </cell>
          <cell r="E4" t="str">
            <v>EDI/RCQG</v>
          </cell>
          <cell r="F4" t="str">
            <v>Parking (75%</v>
          </cell>
          <cell r="G4" t="str">
            <v>Total Tax-Exempt</v>
          </cell>
          <cell r="I4" t="str">
            <v>Global Learning Center</v>
          </cell>
          <cell r="J4" t="str">
            <v>Management Complex</v>
          </cell>
          <cell r="K4" t="str">
            <v>EDI/RCQG</v>
          </cell>
          <cell r="N4" t="str">
            <v xml:space="preserve">Parking (25% of </v>
          </cell>
          <cell r="O4" t="str">
            <v>Total Taxable</v>
          </cell>
          <cell r="Q4" t="str">
            <v>Total Tax-Exempt and Taxable</v>
          </cell>
          <cell r="R4" t="str">
            <v>Hotel and Executive</v>
          </cell>
          <cell r="S4" t="str">
            <v>Total Net</v>
          </cell>
        </row>
        <row r="5">
          <cell r="B5" t="str">
            <v>Year</v>
          </cell>
          <cell r="C5" t="str">
            <v>Complex (ex land)</v>
          </cell>
          <cell r="D5" t="str">
            <v>Complex (ex land)</v>
          </cell>
          <cell r="E5" t="str">
            <v>(ex land)</v>
          </cell>
          <cell r="F5" t="str">
            <v>of draws ex land)</v>
          </cell>
          <cell r="G5" t="str">
            <v>Net Debt Service</v>
          </cell>
          <cell r="I5" t="str">
            <v>Complex Land</v>
          </cell>
          <cell r="J5" t="str">
            <v>Land</v>
          </cell>
          <cell r="K5" t="str">
            <v>Land</v>
          </cell>
          <cell r="L5" t="str">
            <v>Bookstore</v>
          </cell>
          <cell r="M5" t="str">
            <v xml:space="preserve">Retail </v>
          </cell>
          <cell r="N5" t="str">
            <v>draws plus land)</v>
          </cell>
          <cell r="O5" t="str">
            <v>Net Debt Service</v>
          </cell>
          <cell r="Q5" t="str">
            <v>Net Debt Service (ex hotel)</v>
          </cell>
          <cell r="R5" t="str">
            <v>Education Center</v>
          </cell>
          <cell r="S5" t="str">
            <v>Debt Service</v>
          </cell>
        </row>
        <row r="6">
          <cell r="B6">
            <v>37072</v>
          </cell>
        </row>
        <row r="7">
          <cell r="B7">
            <v>37437</v>
          </cell>
          <cell r="C7">
            <v>0</v>
          </cell>
          <cell r="D7">
            <v>0</v>
          </cell>
          <cell r="E7">
            <v>0</v>
          </cell>
          <cell r="F7">
            <v>0</v>
          </cell>
          <cell r="G7">
            <v>0</v>
          </cell>
          <cell r="I7">
            <v>0</v>
          </cell>
          <cell r="J7">
            <v>0</v>
          </cell>
          <cell r="K7">
            <v>0</v>
          </cell>
          <cell r="L7">
            <v>0</v>
          </cell>
          <cell r="M7">
            <v>0</v>
          </cell>
          <cell r="N7">
            <v>0</v>
          </cell>
          <cell r="O7">
            <v>0</v>
          </cell>
          <cell r="Q7">
            <v>0</v>
          </cell>
          <cell r="R7">
            <v>0</v>
          </cell>
          <cell r="S7">
            <v>0</v>
          </cell>
        </row>
        <row r="8">
          <cell r="B8">
            <v>37802</v>
          </cell>
          <cell r="C8">
            <v>0</v>
          </cell>
          <cell r="D8">
            <v>0</v>
          </cell>
          <cell r="E8">
            <v>0</v>
          </cell>
          <cell r="F8">
            <v>0</v>
          </cell>
          <cell r="G8">
            <v>0</v>
          </cell>
          <cell r="I8">
            <v>0</v>
          </cell>
          <cell r="J8">
            <v>0</v>
          </cell>
          <cell r="K8">
            <v>0</v>
          </cell>
          <cell r="L8">
            <v>0</v>
          </cell>
          <cell r="M8">
            <v>0</v>
          </cell>
          <cell r="N8">
            <v>0</v>
          </cell>
          <cell r="O8">
            <v>0</v>
          </cell>
          <cell r="Q8">
            <v>0</v>
          </cell>
          <cell r="R8">
            <v>0</v>
          </cell>
          <cell r="S8">
            <v>0</v>
          </cell>
        </row>
        <row r="9">
          <cell r="B9">
            <v>38168</v>
          </cell>
          <cell r="C9">
            <v>1504598.35</v>
          </cell>
          <cell r="D9">
            <v>2629034.6800000002</v>
          </cell>
          <cell r="E9">
            <v>739855</v>
          </cell>
          <cell r="F9">
            <v>772114.58</v>
          </cell>
          <cell r="G9">
            <v>5645602.6100000003</v>
          </cell>
          <cell r="I9">
            <v>127751.67</v>
          </cell>
          <cell r="J9">
            <v>295602</v>
          </cell>
          <cell r="K9">
            <v>49072</v>
          </cell>
          <cell r="L9">
            <v>916717.67</v>
          </cell>
          <cell r="M9">
            <v>0</v>
          </cell>
          <cell r="N9">
            <v>439872.83</v>
          </cell>
          <cell r="O9">
            <v>1829016.1700000002</v>
          </cell>
          <cell r="Q9">
            <v>7474618.7800000003</v>
          </cell>
          <cell r="R9">
            <v>1699264.67</v>
          </cell>
          <cell r="S9">
            <v>9173883.4499999993</v>
          </cell>
        </row>
        <row r="10">
          <cell r="B10">
            <v>38533</v>
          </cell>
          <cell r="C10">
            <v>2089917.5</v>
          </cell>
          <cell r="D10">
            <v>3358498.76</v>
          </cell>
          <cell r="E10">
            <v>913158.75</v>
          </cell>
          <cell r="F10">
            <v>879518.75</v>
          </cell>
          <cell r="G10">
            <v>7241093.7599999998</v>
          </cell>
          <cell r="I10">
            <v>175715.5</v>
          </cell>
          <cell r="J10">
            <v>406275</v>
          </cell>
          <cell r="K10">
            <v>73197.25</v>
          </cell>
          <cell r="L10">
            <v>1182900.25</v>
          </cell>
          <cell r="M10">
            <v>328442.25</v>
          </cell>
          <cell r="N10">
            <v>604117.25</v>
          </cell>
          <cell r="O10">
            <v>2770647.5</v>
          </cell>
          <cell r="Q10">
            <v>10011741.26</v>
          </cell>
          <cell r="R10">
            <v>3082261.25</v>
          </cell>
          <cell r="S10">
            <v>13094002.51</v>
          </cell>
        </row>
        <row r="11">
          <cell r="B11">
            <v>38898</v>
          </cell>
          <cell r="C11">
            <v>2088592.5</v>
          </cell>
          <cell r="D11">
            <v>3359298.76</v>
          </cell>
          <cell r="E11">
            <v>913827.5</v>
          </cell>
          <cell r="F11">
            <v>880600</v>
          </cell>
          <cell r="G11">
            <v>7242318.7599999998</v>
          </cell>
          <cell r="I11">
            <v>179226.25</v>
          </cell>
          <cell r="J11">
            <v>407961.75</v>
          </cell>
          <cell r="K11">
            <v>72513.25</v>
          </cell>
          <cell r="L11">
            <v>1183947.25</v>
          </cell>
          <cell r="M11">
            <v>419978</v>
          </cell>
          <cell r="N11">
            <v>604208</v>
          </cell>
          <cell r="O11">
            <v>2867834.5</v>
          </cell>
          <cell r="Q11">
            <v>10110153.26</v>
          </cell>
          <cell r="R11">
            <v>3081803</v>
          </cell>
          <cell r="S11">
            <v>13191956.26</v>
          </cell>
        </row>
        <row r="12">
          <cell r="B12">
            <v>39263</v>
          </cell>
          <cell r="C12">
            <v>2086177.5</v>
          </cell>
          <cell r="D12">
            <v>3360193.76</v>
          </cell>
          <cell r="E12">
            <v>911817.5</v>
          </cell>
          <cell r="F12">
            <v>879130</v>
          </cell>
          <cell r="G12">
            <v>7237318.7599999998</v>
          </cell>
          <cell r="I12">
            <v>177462.25</v>
          </cell>
          <cell r="J12">
            <v>409051</v>
          </cell>
          <cell r="K12">
            <v>71757.25</v>
          </cell>
          <cell r="L12">
            <v>1186873.5</v>
          </cell>
          <cell r="M12">
            <v>422156.5</v>
          </cell>
          <cell r="N12">
            <v>608402.5</v>
          </cell>
          <cell r="O12">
            <v>2875703</v>
          </cell>
          <cell r="Q12">
            <v>10113021.76</v>
          </cell>
          <cell r="R12">
            <v>3082290.5</v>
          </cell>
          <cell r="S12">
            <v>13195312.26</v>
          </cell>
        </row>
        <row r="13">
          <cell r="B13">
            <v>39629</v>
          </cell>
          <cell r="C13">
            <v>2087237.5</v>
          </cell>
          <cell r="D13">
            <v>3358582.51</v>
          </cell>
          <cell r="E13">
            <v>914151.25</v>
          </cell>
          <cell r="F13">
            <v>881941.25</v>
          </cell>
          <cell r="G13">
            <v>7241912.5099999998</v>
          </cell>
          <cell r="I13">
            <v>175577.5</v>
          </cell>
          <cell r="J13">
            <v>409604.5</v>
          </cell>
          <cell r="K13">
            <v>70949.5</v>
          </cell>
          <cell r="L13">
            <v>1186948.5</v>
          </cell>
          <cell r="M13">
            <v>423263.5</v>
          </cell>
          <cell r="N13">
            <v>606802</v>
          </cell>
          <cell r="O13">
            <v>2873145.5</v>
          </cell>
          <cell r="Q13">
            <v>10115058.01</v>
          </cell>
          <cell r="R13">
            <v>3079149.5</v>
          </cell>
          <cell r="S13">
            <v>13194207.51</v>
          </cell>
        </row>
        <row r="14">
          <cell r="B14">
            <v>39994</v>
          </cell>
          <cell r="C14">
            <v>2089512.5</v>
          </cell>
          <cell r="D14">
            <v>3359051.26</v>
          </cell>
          <cell r="E14">
            <v>912045</v>
          </cell>
          <cell r="F14">
            <v>880222.5</v>
          </cell>
          <cell r="G14">
            <v>7240831.2599999998</v>
          </cell>
          <cell r="I14">
            <v>178454</v>
          </cell>
          <cell r="J14">
            <v>409653.5</v>
          </cell>
          <cell r="K14">
            <v>70101.25</v>
          </cell>
          <cell r="L14">
            <v>1184366</v>
          </cell>
          <cell r="M14">
            <v>423361.5</v>
          </cell>
          <cell r="N14">
            <v>604589</v>
          </cell>
          <cell r="O14">
            <v>2870525.25</v>
          </cell>
          <cell r="Q14">
            <v>10111356.51</v>
          </cell>
          <cell r="R14">
            <v>3082369</v>
          </cell>
          <cell r="S14">
            <v>13193725.51</v>
          </cell>
        </row>
        <row r="15">
          <cell r="B15">
            <v>40359</v>
          </cell>
          <cell r="C15">
            <v>2087387.5</v>
          </cell>
          <cell r="D15">
            <v>3360466.88</v>
          </cell>
          <cell r="E15">
            <v>915157.5</v>
          </cell>
          <cell r="F15">
            <v>883741.25</v>
          </cell>
          <cell r="G15">
            <v>7246753.1299999999</v>
          </cell>
          <cell r="I15">
            <v>176106</v>
          </cell>
          <cell r="J15">
            <v>409221.25</v>
          </cell>
          <cell r="K15">
            <v>69220.75</v>
          </cell>
          <cell r="L15">
            <v>1184120.5</v>
          </cell>
          <cell r="M15">
            <v>422497</v>
          </cell>
          <cell r="N15">
            <v>606659.5</v>
          </cell>
          <cell r="O15">
            <v>2867825</v>
          </cell>
          <cell r="Q15">
            <v>10114578.129999999</v>
          </cell>
          <cell r="R15">
            <v>3081846</v>
          </cell>
          <cell r="S15">
            <v>13196424.129999999</v>
          </cell>
        </row>
        <row r="16">
          <cell r="B16">
            <v>40724</v>
          </cell>
          <cell r="C16">
            <v>2086627.5</v>
          </cell>
          <cell r="D16">
            <v>3360360</v>
          </cell>
          <cell r="E16">
            <v>911692.5</v>
          </cell>
          <cell r="F16">
            <v>880697.5</v>
          </cell>
          <cell r="G16">
            <v>7239377.5</v>
          </cell>
          <cell r="I16">
            <v>178557.5</v>
          </cell>
          <cell r="J16">
            <v>408375.5</v>
          </cell>
          <cell r="K16">
            <v>68321.5</v>
          </cell>
          <cell r="L16">
            <v>1186293.5</v>
          </cell>
          <cell r="M16">
            <v>420805.5</v>
          </cell>
          <cell r="N16">
            <v>607965.5</v>
          </cell>
          <cell r="O16">
            <v>2870319</v>
          </cell>
          <cell r="Q16">
            <v>10109696.5</v>
          </cell>
          <cell r="R16">
            <v>3078077.5</v>
          </cell>
          <cell r="S16">
            <v>13187774</v>
          </cell>
        </row>
        <row r="17">
          <cell r="B17">
            <v>41090</v>
          </cell>
          <cell r="C17">
            <v>2085952.5</v>
          </cell>
          <cell r="D17">
            <v>3356975</v>
          </cell>
          <cell r="E17">
            <v>911223.75</v>
          </cell>
          <cell r="F17">
            <v>880600</v>
          </cell>
          <cell r="G17">
            <v>7234751.25</v>
          </cell>
          <cell r="I17">
            <v>175830.5</v>
          </cell>
          <cell r="J17">
            <v>407163</v>
          </cell>
          <cell r="K17">
            <v>72260</v>
          </cell>
          <cell r="L17">
            <v>1185987</v>
          </cell>
          <cell r="M17">
            <v>423228</v>
          </cell>
          <cell r="N17">
            <v>603723</v>
          </cell>
          <cell r="O17">
            <v>2868191.5</v>
          </cell>
          <cell r="Q17">
            <v>10102942.75</v>
          </cell>
          <cell r="R17">
            <v>3081102.5</v>
          </cell>
          <cell r="S17">
            <v>13184045.25</v>
          </cell>
        </row>
        <row r="18">
          <cell r="B18">
            <v>41455</v>
          </cell>
          <cell r="C18">
            <v>2089350</v>
          </cell>
          <cell r="D18">
            <v>3357762.5</v>
          </cell>
          <cell r="E18">
            <v>910382.5</v>
          </cell>
          <cell r="F18">
            <v>880140</v>
          </cell>
          <cell r="G18">
            <v>7237635</v>
          </cell>
          <cell r="I18">
            <v>177920.5</v>
          </cell>
          <cell r="J18">
            <v>410424.25</v>
          </cell>
          <cell r="K18">
            <v>71035</v>
          </cell>
          <cell r="L18">
            <v>1183160.75</v>
          </cell>
          <cell r="M18">
            <v>419751.75</v>
          </cell>
          <cell r="N18">
            <v>603921.75</v>
          </cell>
          <cell r="O18">
            <v>2866214</v>
          </cell>
          <cell r="Q18">
            <v>10103849</v>
          </cell>
          <cell r="R18">
            <v>3080565</v>
          </cell>
          <cell r="S18">
            <v>13184414</v>
          </cell>
        </row>
        <row r="19">
          <cell r="B19">
            <v>41820</v>
          </cell>
          <cell r="C19">
            <v>2090795</v>
          </cell>
          <cell r="D19">
            <v>3360573.75</v>
          </cell>
          <cell r="E19">
            <v>913607.5</v>
          </cell>
          <cell r="F19">
            <v>879065</v>
          </cell>
          <cell r="G19">
            <v>7244041.25</v>
          </cell>
          <cell r="I19">
            <v>174820.5</v>
          </cell>
          <cell r="J19">
            <v>408138</v>
          </cell>
          <cell r="K19">
            <v>69795</v>
          </cell>
          <cell r="L19">
            <v>1182540.75</v>
          </cell>
          <cell r="M19">
            <v>420333</v>
          </cell>
          <cell r="N19">
            <v>608223</v>
          </cell>
          <cell r="O19">
            <v>2863850.25</v>
          </cell>
          <cell r="Q19">
            <v>10107891.5</v>
          </cell>
          <cell r="R19">
            <v>3081146.25</v>
          </cell>
          <cell r="S19">
            <v>13189037.75</v>
          </cell>
        </row>
        <row r="20">
          <cell r="B20">
            <v>42185</v>
          </cell>
          <cell r="C20">
            <v>2087471.25</v>
          </cell>
          <cell r="D20">
            <v>3355605</v>
          </cell>
          <cell r="E20">
            <v>914617.5</v>
          </cell>
          <cell r="F20">
            <v>880943.75</v>
          </cell>
          <cell r="G20">
            <v>7238637.5</v>
          </cell>
          <cell r="I20">
            <v>176443</v>
          </cell>
          <cell r="J20">
            <v>410098</v>
          </cell>
          <cell r="K20">
            <v>68510</v>
          </cell>
          <cell r="L20">
            <v>1182687</v>
          </cell>
          <cell r="M20">
            <v>419418</v>
          </cell>
          <cell r="N20">
            <v>606328</v>
          </cell>
          <cell r="O20">
            <v>2863484</v>
          </cell>
          <cell r="Q20">
            <v>10102121.5</v>
          </cell>
          <cell r="R20">
            <v>3081020</v>
          </cell>
          <cell r="S20">
            <v>13183141.5</v>
          </cell>
        </row>
        <row r="21">
          <cell r="B21">
            <v>42551</v>
          </cell>
          <cell r="C21">
            <v>2086287.5</v>
          </cell>
          <cell r="D21">
            <v>3356243.75</v>
          </cell>
          <cell r="E21">
            <v>914308.75</v>
          </cell>
          <cell r="F21">
            <v>881400</v>
          </cell>
          <cell r="G21">
            <v>7238240</v>
          </cell>
          <cell r="I21">
            <v>177648</v>
          </cell>
          <cell r="J21">
            <v>406353</v>
          </cell>
          <cell r="K21">
            <v>72025</v>
          </cell>
          <cell r="L21">
            <v>1183517</v>
          </cell>
          <cell r="M21">
            <v>421928</v>
          </cell>
          <cell r="N21">
            <v>608293</v>
          </cell>
          <cell r="O21">
            <v>2869764</v>
          </cell>
          <cell r="Q21">
            <v>10108004</v>
          </cell>
          <cell r="R21">
            <v>3080185</v>
          </cell>
          <cell r="S21">
            <v>13188189</v>
          </cell>
        </row>
        <row r="22">
          <cell r="B22">
            <v>42916</v>
          </cell>
          <cell r="C22">
            <v>2087492.5</v>
          </cell>
          <cell r="D22">
            <v>3357631.25</v>
          </cell>
          <cell r="E22">
            <v>912892.5</v>
          </cell>
          <cell r="F22">
            <v>880748.75</v>
          </cell>
          <cell r="G22">
            <v>7238765</v>
          </cell>
          <cell r="I22">
            <v>178523</v>
          </cell>
          <cell r="J22">
            <v>407113</v>
          </cell>
          <cell r="K22">
            <v>70375</v>
          </cell>
          <cell r="L22">
            <v>1185882</v>
          </cell>
          <cell r="M22">
            <v>423118</v>
          </cell>
          <cell r="N22">
            <v>604433</v>
          </cell>
          <cell r="O22">
            <v>2869444</v>
          </cell>
          <cell r="Q22">
            <v>10108209</v>
          </cell>
          <cell r="R22">
            <v>3079895</v>
          </cell>
          <cell r="S22">
            <v>13188104</v>
          </cell>
        </row>
        <row r="23">
          <cell r="B23">
            <v>43281</v>
          </cell>
          <cell r="C23">
            <v>2087200</v>
          </cell>
          <cell r="D23">
            <v>3356625</v>
          </cell>
          <cell r="E23">
            <v>910920</v>
          </cell>
          <cell r="F23">
            <v>879545</v>
          </cell>
          <cell r="G23">
            <v>7234290</v>
          </cell>
          <cell r="I23">
            <v>179068</v>
          </cell>
          <cell r="J23">
            <v>407213</v>
          </cell>
          <cell r="K23">
            <v>68725</v>
          </cell>
          <cell r="L23">
            <v>1184617</v>
          </cell>
          <cell r="M23">
            <v>422988</v>
          </cell>
          <cell r="N23">
            <v>604748</v>
          </cell>
          <cell r="O23">
            <v>2867359</v>
          </cell>
          <cell r="Q23">
            <v>10101649</v>
          </cell>
          <cell r="R23">
            <v>3079820</v>
          </cell>
          <cell r="S23">
            <v>13181469</v>
          </cell>
        </row>
        <row r="24">
          <cell r="B24">
            <v>43646</v>
          </cell>
          <cell r="C24">
            <v>2090325</v>
          </cell>
          <cell r="D24">
            <v>3358250</v>
          </cell>
          <cell r="E24">
            <v>913295</v>
          </cell>
          <cell r="F24">
            <v>882670</v>
          </cell>
          <cell r="G24">
            <v>7244540</v>
          </cell>
          <cell r="I24">
            <v>174448</v>
          </cell>
          <cell r="J24">
            <v>406653</v>
          </cell>
          <cell r="K24">
            <v>71910</v>
          </cell>
          <cell r="L24">
            <v>1184557</v>
          </cell>
          <cell r="M24">
            <v>421538</v>
          </cell>
          <cell r="N24">
            <v>604073</v>
          </cell>
          <cell r="O24">
            <v>2863179</v>
          </cell>
          <cell r="Q24">
            <v>10107719</v>
          </cell>
          <cell r="R24">
            <v>3079630</v>
          </cell>
          <cell r="S24">
            <v>13187349</v>
          </cell>
        </row>
        <row r="25">
          <cell r="B25">
            <v>44012</v>
          </cell>
          <cell r="C25">
            <v>2085775</v>
          </cell>
          <cell r="D25">
            <v>3355512.5</v>
          </cell>
          <cell r="E25">
            <v>914402.5</v>
          </cell>
          <cell r="F25">
            <v>879652.5</v>
          </cell>
          <cell r="G25">
            <v>7235342.5</v>
          </cell>
          <cell r="I25">
            <v>174663</v>
          </cell>
          <cell r="J25">
            <v>410268</v>
          </cell>
          <cell r="K25">
            <v>69930</v>
          </cell>
          <cell r="L25">
            <v>1185372</v>
          </cell>
          <cell r="M25">
            <v>418768</v>
          </cell>
          <cell r="N25">
            <v>607243</v>
          </cell>
          <cell r="O25">
            <v>2866244</v>
          </cell>
          <cell r="Q25">
            <v>10101586.5</v>
          </cell>
          <cell r="R25">
            <v>3078995</v>
          </cell>
          <cell r="S25">
            <v>13180581.5</v>
          </cell>
        </row>
        <row r="26">
          <cell r="B26">
            <v>44377</v>
          </cell>
          <cell r="C26">
            <v>2088400</v>
          </cell>
          <cell r="D26">
            <v>3358150</v>
          </cell>
          <cell r="E26">
            <v>914232.5</v>
          </cell>
          <cell r="F26">
            <v>880482.5</v>
          </cell>
          <cell r="G26">
            <v>7241265</v>
          </cell>
          <cell r="I26">
            <v>174548</v>
          </cell>
          <cell r="J26">
            <v>408058</v>
          </cell>
          <cell r="K26">
            <v>72785</v>
          </cell>
          <cell r="L26">
            <v>1186732</v>
          </cell>
          <cell r="M26">
            <v>419513</v>
          </cell>
          <cell r="N26">
            <v>604258</v>
          </cell>
          <cell r="O26">
            <v>2865894</v>
          </cell>
          <cell r="Q26">
            <v>10107159</v>
          </cell>
          <cell r="R26">
            <v>3082420</v>
          </cell>
          <cell r="S26">
            <v>13189579</v>
          </cell>
        </row>
        <row r="27">
          <cell r="B27">
            <v>44742</v>
          </cell>
          <cell r="C27">
            <v>2087975</v>
          </cell>
          <cell r="D27">
            <v>3356012.5</v>
          </cell>
          <cell r="E27">
            <v>912790</v>
          </cell>
          <cell r="F27">
            <v>880040</v>
          </cell>
          <cell r="G27">
            <v>7236817.5</v>
          </cell>
          <cell r="I27">
            <v>178911</v>
          </cell>
          <cell r="J27">
            <v>409961.5</v>
          </cell>
          <cell r="K27">
            <v>70464.5</v>
          </cell>
          <cell r="L27">
            <v>1183128.5</v>
          </cell>
          <cell r="M27">
            <v>418486.5</v>
          </cell>
          <cell r="N27">
            <v>605028</v>
          </cell>
          <cell r="O27">
            <v>2865980</v>
          </cell>
          <cell r="Q27">
            <v>10102797.5</v>
          </cell>
          <cell r="R27">
            <v>3079116</v>
          </cell>
          <cell r="S27">
            <v>13181913.5</v>
          </cell>
        </row>
        <row r="28">
          <cell r="B28">
            <v>45107</v>
          </cell>
          <cell r="C28">
            <v>2089500</v>
          </cell>
          <cell r="D28">
            <v>3359000</v>
          </cell>
          <cell r="E28">
            <v>915000</v>
          </cell>
          <cell r="F28">
            <v>883250</v>
          </cell>
          <cell r="G28">
            <v>7246750</v>
          </cell>
          <cell r="I28">
            <v>177750.5</v>
          </cell>
          <cell r="J28">
            <v>405975.5</v>
          </cell>
          <cell r="K28">
            <v>68133.5</v>
          </cell>
          <cell r="L28">
            <v>0</v>
          </cell>
          <cell r="M28">
            <v>0</v>
          </cell>
          <cell r="N28">
            <v>604382</v>
          </cell>
          <cell r="O28">
            <v>1256241.5</v>
          </cell>
          <cell r="Q28">
            <v>8502991.5</v>
          </cell>
          <cell r="R28">
            <v>3078721.5</v>
          </cell>
          <cell r="S28">
            <v>11581713</v>
          </cell>
        </row>
        <row r="29">
          <cell r="B29">
            <v>45473</v>
          </cell>
          <cell r="C29">
            <v>2087875</v>
          </cell>
          <cell r="D29">
            <v>3356875</v>
          </cell>
          <cell r="E29">
            <v>910875</v>
          </cell>
          <cell r="F29">
            <v>880125</v>
          </cell>
          <cell r="G29">
            <v>7235750</v>
          </cell>
          <cell r="I29">
            <v>176257</v>
          </cell>
          <cell r="J29">
            <v>406157</v>
          </cell>
          <cell r="K29">
            <v>70636</v>
          </cell>
          <cell r="L29">
            <v>0</v>
          </cell>
          <cell r="M29">
            <v>0</v>
          </cell>
          <cell r="N29">
            <v>607237.5</v>
          </cell>
          <cell r="O29">
            <v>1260287.5</v>
          </cell>
          <cell r="Q29">
            <v>8496037.5</v>
          </cell>
          <cell r="R29">
            <v>3081001</v>
          </cell>
          <cell r="S29">
            <v>11577038.5</v>
          </cell>
        </row>
        <row r="30">
          <cell r="B30">
            <v>45838</v>
          </cell>
          <cell r="C30">
            <v>2087875</v>
          </cell>
          <cell r="D30">
            <v>3359250</v>
          </cell>
          <cell r="E30">
            <v>915250</v>
          </cell>
          <cell r="F30">
            <v>880625</v>
          </cell>
          <cell r="G30">
            <v>7243000</v>
          </cell>
          <cell r="I30">
            <v>174430.5</v>
          </cell>
          <cell r="J30">
            <v>405339.5</v>
          </cell>
          <cell r="K30">
            <v>72805.5</v>
          </cell>
          <cell r="L30">
            <v>0</v>
          </cell>
          <cell r="M30">
            <v>0</v>
          </cell>
          <cell r="N30">
            <v>608428</v>
          </cell>
          <cell r="O30">
            <v>1261003.5</v>
          </cell>
          <cell r="Q30">
            <v>8504003.5</v>
          </cell>
          <cell r="R30">
            <v>3080455</v>
          </cell>
          <cell r="S30">
            <v>11584458.5</v>
          </cell>
        </row>
        <row r="31">
          <cell r="B31">
            <v>46203</v>
          </cell>
          <cell r="C31">
            <v>2089250</v>
          </cell>
          <cell r="D31">
            <v>3355875</v>
          </cell>
          <cell r="E31">
            <v>913000</v>
          </cell>
          <cell r="F31">
            <v>879625</v>
          </cell>
          <cell r="G31">
            <v>7237750</v>
          </cell>
          <cell r="I31">
            <v>177104.5</v>
          </cell>
          <cell r="J31">
            <v>408356.5</v>
          </cell>
          <cell r="K31">
            <v>69808.5</v>
          </cell>
          <cell r="L31">
            <v>0</v>
          </cell>
          <cell r="M31">
            <v>0</v>
          </cell>
          <cell r="N31">
            <v>607953.5</v>
          </cell>
          <cell r="O31">
            <v>1263223</v>
          </cell>
          <cell r="Q31">
            <v>8500973</v>
          </cell>
          <cell r="R31">
            <v>3081584</v>
          </cell>
          <cell r="S31">
            <v>11582557</v>
          </cell>
        </row>
        <row r="32">
          <cell r="B32">
            <v>46568</v>
          </cell>
          <cell r="C32">
            <v>2086875</v>
          </cell>
          <cell r="D32">
            <v>3356500</v>
          </cell>
          <cell r="E32">
            <v>914125</v>
          </cell>
          <cell r="F32">
            <v>882000</v>
          </cell>
          <cell r="G32">
            <v>7239500</v>
          </cell>
          <cell r="I32">
            <v>179112.5</v>
          </cell>
          <cell r="J32">
            <v>410041.5</v>
          </cell>
          <cell r="K32">
            <v>71645</v>
          </cell>
          <cell r="L32">
            <v>0</v>
          </cell>
          <cell r="M32">
            <v>0</v>
          </cell>
          <cell r="N32">
            <v>605814</v>
          </cell>
          <cell r="O32">
            <v>1266613</v>
          </cell>
          <cell r="Q32">
            <v>8506113</v>
          </cell>
          <cell r="R32">
            <v>3078888.5</v>
          </cell>
          <cell r="S32">
            <v>11585001.5</v>
          </cell>
        </row>
        <row r="33">
          <cell r="B33">
            <v>46934</v>
          </cell>
          <cell r="C33">
            <v>2090500</v>
          </cell>
          <cell r="D33">
            <v>3355750</v>
          </cell>
          <cell r="E33">
            <v>913500</v>
          </cell>
          <cell r="F33">
            <v>882625</v>
          </cell>
          <cell r="G33">
            <v>7242375</v>
          </cell>
          <cell r="I33">
            <v>175621</v>
          </cell>
          <cell r="J33">
            <v>405561</v>
          </cell>
          <cell r="K33">
            <v>68315</v>
          </cell>
          <cell r="L33">
            <v>0</v>
          </cell>
          <cell r="M33">
            <v>0</v>
          </cell>
          <cell r="N33">
            <v>606843</v>
          </cell>
          <cell r="O33">
            <v>1256340</v>
          </cell>
          <cell r="Q33">
            <v>8498715</v>
          </cell>
          <cell r="R33">
            <v>3081702.5</v>
          </cell>
          <cell r="S33">
            <v>11580417.5</v>
          </cell>
        </row>
        <row r="34">
          <cell r="B34">
            <v>47299</v>
          </cell>
          <cell r="C34">
            <v>2089875</v>
          </cell>
          <cell r="D34">
            <v>3358250</v>
          </cell>
          <cell r="E34">
            <v>911125</v>
          </cell>
          <cell r="F34">
            <v>881500</v>
          </cell>
          <cell r="G34">
            <v>7240750</v>
          </cell>
          <cell r="I34">
            <v>176630</v>
          </cell>
          <cell r="J34">
            <v>409748.5</v>
          </cell>
          <cell r="K34">
            <v>69818.5</v>
          </cell>
          <cell r="L34">
            <v>0</v>
          </cell>
          <cell r="M34">
            <v>0</v>
          </cell>
          <cell r="N34">
            <v>605874</v>
          </cell>
          <cell r="O34">
            <v>1262071</v>
          </cell>
          <cell r="Q34">
            <v>8502821</v>
          </cell>
          <cell r="R34">
            <v>3079360</v>
          </cell>
          <cell r="S34">
            <v>11582181</v>
          </cell>
        </row>
        <row r="35">
          <cell r="B35">
            <v>47664</v>
          </cell>
          <cell r="C35">
            <v>2089875</v>
          </cell>
          <cell r="D35">
            <v>3358625</v>
          </cell>
          <cell r="E35">
            <v>911875</v>
          </cell>
          <cell r="F35">
            <v>883500</v>
          </cell>
          <cell r="G35">
            <v>7243875</v>
          </cell>
          <cell r="I35">
            <v>176973</v>
          </cell>
          <cell r="J35">
            <v>407437.5</v>
          </cell>
          <cell r="K35">
            <v>70989</v>
          </cell>
          <cell r="L35">
            <v>0</v>
          </cell>
          <cell r="M35">
            <v>0</v>
          </cell>
          <cell r="N35">
            <v>607740.5</v>
          </cell>
          <cell r="O35">
            <v>1263140</v>
          </cell>
          <cell r="Q35">
            <v>8507015</v>
          </cell>
          <cell r="R35">
            <v>3081195</v>
          </cell>
          <cell r="S35">
            <v>11588210</v>
          </cell>
        </row>
        <row r="36">
          <cell r="B36">
            <v>48029</v>
          </cell>
          <cell r="C36">
            <v>2090250</v>
          </cell>
          <cell r="D36">
            <v>3356625</v>
          </cell>
          <cell r="E36">
            <v>910625</v>
          </cell>
          <cell r="F36">
            <v>883500</v>
          </cell>
          <cell r="G36">
            <v>7241000</v>
          </cell>
          <cell r="I36">
            <v>176650</v>
          </cell>
          <cell r="J36">
            <v>408628</v>
          </cell>
          <cell r="K36">
            <v>71826.5</v>
          </cell>
          <cell r="L36">
            <v>0</v>
          </cell>
          <cell r="M36">
            <v>0</v>
          </cell>
          <cell r="N36">
            <v>607276</v>
          </cell>
          <cell r="O36">
            <v>1264380.5</v>
          </cell>
          <cell r="Q36">
            <v>8505380.5</v>
          </cell>
          <cell r="R36">
            <v>3081375</v>
          </cell>
          <cell r="S36">
            <v>11586755.5</v>
          </cell>
        </row>
        <row r="37">
          <cell r="B37">
            <v>48395</v>
          </cell>
          <cell r="C37">
            <v>2085875</v>
          </cell>
          <cell r="D37">
            <v>3356875</v>
          </cell>
          <cell r="E37">
            <v>912250</v>
          </cell>
          <cell r="F37">
            <v>881500</v>
          </cell>
          <cell r="G37">
            <v>7236500</v>
          </cell>
          <cell r="I37">
            <v>175661</v>
          </cell>
          <cell r="J37">
            <v>408153.5</v>
          </cell>
          <cell r="K37">
            <v>72331</v>
          </cell>
          <cell r="L37">
            <v>0</v>
          </cell>
          <cell r="M37">
            <v>0</v>
          </cell>
          <cell r="N37">
            <v>604480.5</v>
          </cell>
          <cell r="O37">
            <v>1260626</v>
          </cell>
          <cell r="Q37">
            <v>8497126</v>
          </cell>
          <cell r="R37">
            <v>3079234</v>
          </cell>
          <cell r="S37">
            <v>11576360</v>
          </cell>
        </row>
        <row r="39">
          <cell r="B39" t="str">
            <v>Total</v>
          </cell>
          <cell r="C39">
            <v>59974824.600000001</v>
          </cell>
          <cell r="D39">
            <v>96648452.859999999</v>
          </cell>
          <cell r="E39">
            <v>26302002.5</v>
          </cell>
          <cell r="F39">
            <v>25441503.329999998</v>
          </cell>
          <cell r="G39">
            <v>208366783.28999999</v>
          </cell>
          <cell r="I39">
            <v>5077864.17</v>
          </cell>
          <cell r="J39">
            <v>11722585.75</v>
          </cell>
          <cell r="K39">
            <v>2029255.75</v>
          </cell>
          <cell r="L39">
            <v>22240348.170000002</v>
          </cell>
          <cell r="M39">
            <v>7489574.5</v>
          </cell>
          <cell r="N39">
            <v>17408917.329999998</v>
          </cell>
          <cell r="O39">
            <v>65968545.670000002</v>
          </cell>
          <cell r="Q39">
            <v>274335328.95999998</v>
          </cell>
          <cell r="R39">
            <v>87954472.670000002</v>
          </cell>
          <cell r="S39">
            <v>362289801.63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C81"/>
  <sheetViews>
    <sheetView showGridLines="0" tabSelected="1" zoomScale="110" zoomScaleNormal="110" zoomScaleSheetLayoutView="120" workbookViewId="0">
      <selection activeCell="A3" sqref="A3:D3"/>
    </sheetView>
  </sheetViews>
  <sheetFormatPr defaultRowHeight="15" x14ac:dyDescent="0.25"/>
  <cols>
    <col min="1" max="1" width="27.7109375" customWidth="1"/>
    <col min="2" max="2" width="12.5703125" customWidth="1"/>
    <col min="3" max="3" width="39.140625" customWidth="1"/>
    <col min="4" max="4" width="15.7109375" customWidth="1"/>
    <col min="5" max="5" width="3.140625" customWidth="1"/>
    <col min="6" max="575" width="9.140625" style="25"/>
  </cols>
  <sheetData>
    <row r="1" spans="1:575" ht="21" x14ac:dyDescent="0.35">
      <c r="A1" s="118" t="s">
        <v>126</v>
      </c>
      <c r="B1" s="119"/>
      <c r="C1" s="119"/>
      <c r="D1" s="119"/>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87"/>
      <c r="FE1" s="87"/>
      <c r="FF1" s="87"/>
      <c r="FG1" s="87"/>
      <c r="FH1" s="87"/>
      <c r="FI1" s="87"/>
      <c r="FJ1" s="87"/>
      <c r="FK1" s="87"/>
      <c r="FL1" s="87"/>
      <c r="FM1" s="87"/>
      <c r="FN1" s="87"/>
      <c r="FO1" s="87"/>
      <c r="FP1" s="87"/>
      <c r="FQ1" s="87"/>
      <c r="FR1" s="87"/>
      <c r="FS1" s="87"/>
      <c r="FT1" s="87"/>
      <c r="FU1" s="87"/>
      <c r="FV1" s="87"/>
      <c r="FW1" s="87"/>
      <c r="FX1" s="87"/>
      <c r="FY1" s="87"/>
      <c r="FZ1" s="87"/>
      <c r="GA1" s="87"/>
      <c r="GB1" s="87"/>
      <c r="GC1" s="87"/>
      <c r="GD1" s="87"/>
      <c r="GE1" s="87"/>
      <c r="GF1" s="87"/>
      <c r="GG1" s="87"/>
      <c r="GH1" s="87"/>
      <c r="GI1" s="87"/>
      <c r="GJ1" s="87"/>
      <c r="GK1" s="87"/>
      <c r="GL1" s="87"/>
      <c r="GM1" s="87"/>
      <c r="GN1" s="87"/>
      <c r="GO1" s="87"/>
      <c r="GP1" s="87"/>
      <c r="GQ1" s="87"/>
      <c r="GR1" s="87"/>
      <c r="GS1" s="87"/>
      <c r="GT1" s="87"/>
      <c r="GU1" s="87"/>
      <c r="GV1" s="87"/>
      <c r="GW1" s="87"/>
      <c r="GX1" s="87"/>
      <c r="GY1" s="87"/>
      <c r="GZ1" s="87"/>
      <c r="HA1" s="87"/>
      <c r="HB1" s="87"/>
      <c r="HC1" s="87"/>
      <c r="HD1" s="87"/>
      <c r="HE1" s="87"/>
      <c r="HF1" s="87"/>
      <c r="HG1" s="87"/>
      <c r="HH1" s="87"/>
      <c r="HI1" s="87"/>
      <c r="HJ1" s="87"/>
      <c r="HK1" s="87"/>
      <c r="HL1" s="87"/>
      <c r="HM1" s="87"/>
      <c r="HN1" s="87"/>
      <c r="HO1" s="87"/>
      <c r="HP1" s="87"/>
      <c r="HQ1" s="87"/>
      <c r="HR1" s="87"/>
      <c r="HS1" s="87"/>
      <c r="HT1" s="87"/>
      <c r="HU1" s="87"/>
      <c r="HV1" s="87"/>
      <c r="HW1" s="87"/>
      <c r="HX1" s="87"/>
      <c r="HY1" s="87"/>
      <c r="HZ1" s="87"/>
      <c r="IA1" s="87"/>
      <c r="IB1" s="87"/>
      <c r="IC1" s="87"/>
      <c r="ID1" s="87"/>
      <c r="IE1" s="87"/>
      <c r="IF1" s="87"/>
      <c r="IG1" s="87"/>
      <c r="IH1" s="87"/>
      <c r="II1" s="87"/>
      <c r="IJ1" s="87"/>
      <c r="IK1" s="87"/>
      <c r="IL1" s="87"/>
      <c r="IM1" s="87"/>
      <c r="IN1" s="87"/>
      <c r="IO1" s="87"/>
      <c r="IP1" s="87"/>
      <c r="IQ1" s="87"/>
      <c r="IR1" s="87"/>
      <c r="IS1" s="87"/>
      <c r="IT1" s="87"/>
      <c r="IU1" s="87"/>
      <c r="IV1" s="87"/>
      <c r="IW1" s="87"/>
      <c r="IX1" s="87"/>
      <c r="IY1" s="87"/>
      <c r="IZ1" s="87"/>
      <c r="JA1" s="87"/>
      <c r="JB1" s="87"/>
      <c r="JC1" s="87"/>
      <c r="JD1" s="87"/>
      <c r="JE1" s="87"/>
      <c r="JF1" s="87"/>
      <c r="JG1" s="87"/>
      <c r="JH1" s="87"/>
      <c r="JI1" s="87"/>
      <c r="JJ1" s="87"/>
      <c r="JK1" s="87"/>
      <c r="JL1" s="87"/>
      <c r="JM1" s="87"/>
      <c r="JN1" s="87"/>
      <c r="JO1" s="87"/>
      <c r="JP1" s="87"/>
      <c r="JQ1" s="87"/>
      <c r="JR1" s="87"/>
      <c r="JS1" s="87"/>
      <c r="JT1" s="87"/>
      <c r="JU1" s="87"/>
      <c r="JV1" s="87"/>
      <c r="JW1" s="87"/>
      <c r="JX1" s="87"/>
      <c r="JY1" s="87"/>
      <c r="JZ1" s="87"/>
      <c r="KA1" s="87"/>
      <c r="KB1" s="87"/>
      <c r="KC1" s="87"/>
      <c r="KD1" s="87"/>
      <c r="KE1" s="87"/>
      <c r="KF1" s="87"/>
      <c r="KG1" s="87"/>
      <c r="KH1" s="87"/>
      <c r="KI1" s="87"/>
      <c r="KJ1" s="87"/>
      <c r="KK1" s="87"/>
      <c r="KL1" s="87"/>
      <c r="KM1" s="87"/>
      <c r="KN1" s="87"/>
      <c r="KO1" s="87"/>
      <c r="KP1" s="87"/>
      <c r="KQ1" s="87"/>
      <c r="KR1" s="87"/>
      <c r="KS1" s="87"/>
      <c r="KT1" s="87"/>
      <c r="KU1" s="87"/>
      <c r="KV1" s="87"/>
      <c r="KW1" s="87"/>
      <c r="KX1" s="87"/>
      <c r="KY1" s="87"/>
      <c r="KZ1" s="87"/>
      <c r="LA1" s="87"/>
      <c r="LB1" s="87"/>
      <c r="LC1" s="87"/>
      <c r="LD1" s="87"/>
      <c r="LE1" s="87"/>
      <c r="LF1" s="87"/>
      <c r="LG1" s="87"/>
      <c r="LH1" s="87"/>
      <c r="LI1" s="87"/>
      <c r="LJ1" s="87"/>
      <c r="LK1" s="87"/>
      <c r="LL1" s="87"/>
      <c r="LM1" s="87"/>
      <c r="LN1" s="87"/>
      <c r="LO1" s="87"/>
      <c r="LP1" s="87"/>
      <c r="LQ1" s="87"/>
      <c r="LR1" s="87"/>
      <c r="LS1" s="87"/>
      <c r="LT1" s="87"/>
      <c r="LU1" s="87"/>
      <c r="LV1" s="87"/>
      <c r="LW1" s="87"/>
      <c r="LX1" s="87"/>
      <c r="LY1" s="87"/>
      <c r="LZ1" s="87"/>
      <c r="MA1" s="87"/>
      <c r="MB1" s="87"/>
      <c r="MC1" s="87"/>
      <c r="MD1" s="87"/>
      <c r="ME1" s="87"/>
      <c r="MF1" s="87"/>
      <c r="MG1" s="87"/>
      <c r="MH1" s="87"/>
      <c r="MI1" s="87"/>
      <c r="MJ1" s="87"/>
      <c r="MK1" s="87"/>
      <c r="ML1" s="87"/>
      <c r="MM1" s="87"/>
      <c r="MN1" s="87"/>
      <c r="MO1" s="87"/>
      <c r="MP1" s="87"/>
      <c r="MQ1" s="87"/>
      <c r="MR1" s="87"/>
      <c r="MS1" s="87"/>
      <c r="MT1" s="87"/>
      <c r="MU1" s="87"/>
      <c r="MV1" s="87"/>
      <c r="MW1" s="87"/>
      <c r="MX1" s="87"/>
      <c r="MY1" s="87"/>
      <c r="MZ1" s="87"/>
      <c r="NA1" s="87"/>
      <c r="NB1" s="87"/>
      <c r="NC1" s="87"/>
      <c r="ND1" s="87"/>
      <c r="NE1" s="87"/>
      <c r="NF1" s="87"/>
      <c r="NG1" s="87"/>
      <c r="NH1" s="87"/>
      <c r="NI1" s="87"/>
      <c r="NJ1" s="87"/>
      <c r="NK1" s="87"/>
      <c r="NL1" s="87"/>
      <c r="NM1" s="87"/>
      <c r="NN1" s="87"/>
      <c r="NO1" s="87"/>
      <c r="NP1" s="87"/>
      <c r="NQ1" s="87"/>
      <c r="NR1" s="87"/>
      <c r="NS1" s="87"/>
      <c r="NT1" s="87"/>
      <c r="NU1" s="87"/>
      <c r="NV1" s="87"/>
      <c r="NW1" s="87"/>
      <c r="NX1" s="87"/>
      <c r="NY1" s="87"/>
      <c r="NZ1" s="87"/>
      <c r="OA1" s="87"/>
      <c r="OB1" s="87"/>
      <c r="OC1" s="87"/>
      <c r="OD1" s="87"/>
      <c r="OE1" s="87"/>
      <c r="OF1" s="87"/>
      <c r="OG1" s="87"/>
      <c r="OH1" s="87"/>
      <c r="OI1" s="87"/>
      <c r="OJ1" s="87"/>
      <c r="OK1" s="87"/>
      <c r="OL1" s="87"/>
      <c r="OM1" s="87"/>
      <c r="ON1" s="87"/>
      <c r="OO1" s="87"/>
      <c r="OP1" s="87"/>
      <c r="OQ1" s="87"/>
      <c r="OR1" s="87"/>
      <c r="OS1" s="87"/>
      <c r="OT1" s="87"/>
      <c r="OU1" s="87"/>
      <c r="OV1" s="87"/>
      <c r="OW1" s="87"/>
      <c r="OX1" s="87"/>
      <c r="OY1" s="87"/>
      <c r="OZ1" s="87"/>
      <c r="PA1" s="87"/>
      <c r="PB1" s="87"/>
      <c r="PC1" s="87"/>
      <c r="PD1" s="87"/>
      <c r="PE1" s="87"/>
      <c r="PF1" s="87"/>
      <c r="PG1" s="87"/>
      <c r="PH1" s="87"/>
      <c r="PI1" s="87"/>
      <c r="PJ1" s="87"/>
      <c r="PK1" s="87"/>
      <c r="PL1" s="87"/>
      <c r="PM1" s="87"/>
      <c r="PN1" s="87"/>
      <c r="PO1" s="87"/>
      <c r="PP1" s="87"/>
      <c r="PQ1" s="87"/>
      <c r="PR1" s="87"/>
      <c r="PS1" s="87"/>
      <c r="PT1" s="87"/>
      <c r="PU1" s="87"/>
      <c r="PV1" s="87"/>
      <c r="PW1" s="87"/>
      <c r="PX1" s="87"/>
      <c r="PY1" s="87"/>
      <c r="PZ1" s="87"/>
      <c r="QA1" s="87"/>
      <c r="QB1" s="87"/>
      <c r="QC1" s="87"/>
      <c r="QD1" s="87"/>
      <c r="QE1" s="87"/>
      <c r="QF1" s="87"/>
      <c r="QG1" s="87"/>
      <c r="QH1" s="87"/>
      <c r="QI1" s="87"/>
      <c r="QJ1" s="87"/>
      <c r="QK1" s="87"/>
      <c r="QL1" s="87"/>
      <c r="QM1" s="87"/>
      <c r="QN1" s="87"/>
      <c r="QO1" s="87"/>
      <c r="QP1" s="87"/>
      <c r="QQ1" s="87"/>
      <c r="QR1" s="87"/>
      <c r="QS1" s="87"/>
      <c r="QT1" s="87"/>
      <c r="QU1" s="87"/>
      <c r="QV1" s="87"/>
      <c r="QW1" s="87"/>
      <c r="QX1" s="87"/>
      <c r="QY1" s="87"/>
      <c r="QZ1" s="87"/>
      <c r="RA1" s="87"/>
      <c r="RB1" s="87"/>
      <c r="RC1" s="87"/>
      <c r="RD1" s="87"/>
      <c r="RE1" s="87"/>
      <c r="RF1" s="87"/>
      <c r="RG1" s="87"/>
      <c r="RH1" s="87"/>
      <c r="RI1" s="87"/>
      <c r="RJ1" s="87"/>
      <c r="RK1" s="87"/>
      <c r="RL1" s="87"/>
      <c r="RM1" s="87"/>
      <c r="RN1" s="87"/>
      <c r="RO1" s="87"/>
      <c r="RP1" s="87"/>
      <c r="RQ1" s="87"/>
      <c r="RR1" s="87"/>
      <c r="RS1" s="87"/>
      <c r="RT1" s="87"/>
      <c r="RU1" s="87"/>
      <c r="RV1" s="87"/>
      <c r="RW1" s="87"/>
      <c r="RX1" s="87"/>
      <c r="RY1" s="87"/>
      <c r="RZ1" s="87"/>
      <c r="SA1" s="87"/>
      <c r="SB1" s="87"/>
      <c r="SC1" s="87"/>
      <c r="SD1" s="87"/>
      <c r="SE1" s="87"/>
      <c r="SF1" s="87"/>
      <c r="SG1" s="87"/>
      <c r="SH1" s="87"/>
      <c r="SI1" s="87"/>
      <c r="SJ1" s="87"/>
      <c r="SK1" s="87"/>
      <c r="SL1" s="87"/>
      <c r="SM1" s="87"/>
      <c r="SN1" s="87"/>
      <c r="SO1" s="87"/>
      <c r="SP1" s="87"/>
      <c r="SQ1" s="87"/>
      <c r="SR1" s="87"/>
      <c r="SS1" s="87"/>
      <c r="ST1" s="87"/>
      <c r="SU1" s="87"/>
      <c r="SV1" s="87"/>
      <c r="SW1" s="87"/>
      <c r="SX1" s="87"/>
      <c r="SY1" s="87"/>
      <c r="SZ1" s="87"/>
      <c r="TA1" s="87"/>
      <c r="TB1" s="87"/>
      <c r="TC1" s="87"/>
      <c r="TD1" s="87"/>
      <c r="TE1" s="87"/>
      <c r="TF1" s="87"/>
      <c r="TG1" s="87"/>
      <c r="TH1" s="87"/>
      <c r="TI1" s="87"/>
      <c r="TJ1" s="87"/>
      <c r="TK1" s="87"/>
      <c r="TL1" s="87"/>
      <c r="TM1" s="87"/>
      <c r="TN1" s="87"/>
      <c r="TO1" s="87"/>
      <c r="TP1" s="87"/>
      <c r="TQ1" s="87"/>
      <c r="TR1" s="87"/>
      <c r="TS1" s="87"/>
      <c r="TT1" s="87"/>
      <c r="TU1" s="87"/>
      <c r="TV1" s="87"/>
      <c r="TW1" s="87"/>
      <c r="TX1" s="87"/>
      <c r="TY1" s="87"/>
      <c r="TZ1" s="87"/>
      <c r="UA1" s="87"/>
      <c r="UB1" s="87"/>
      <c r="UC1" s="87"/>
      <c r="UD1" s="87"/>
      <c r="UE1" s="87"/>
      <c r="UF1" s="87"/>
      <c r="UG1" s="87"/>
      <c r="UH1" s="87"/>
      <c r="UI1" s="87"/>
      <c r="UJ1" s="87"/>
      <c r="UK1" s="87"/>
      <c r="UL1" s="87"/>
      <c r="UM1" s="87"/>
      <c r="UN1" s="87"/>
      <c r="UO1" s="87"/>
      <c r="UP1" s="87"/>
      <c r="UQ1" s="87"/>
      <c r="UR1" s="87"/>
      <c r="US1" s="87"/>
      <c r="UT1" s="87"/>
      <c r="UU1" s="87"/>
      <c r="UV1" s="87"/>
      <c r="UW1" s="87"/>
      <c r="UX1" s="87"/>
      <c r="UY1" s="87"/>
      <c r="UZ1" s="87"/>
      <c r="VA1" s="87"/>
      <c r="VB1" s="87"/>
      <c r="VC1" s="87"/>
    </row>
    <row r="2" spans="1:575" ht="21" x14ac:dyDescent="0.35">
      <c r="A2" s="118" t="s">
        <v>0</v>
      </c>
      <c r="B2" s="119"/>
      <c r="C2" s="119"/>
      <c r="D2" s="119"/>
    </row>
    <row r="3" spans="1:575" ht="21.75" thickBot="1" x14ac:dyDescent="0.4">
      <c r="A3" s="126" t="s">
        <v>132</v>
      </c>
      <c r="B3" s="127"/>
      <c r="C3" s="127"/>
      <c r="D3" s="127"/>
    </row>
    <row r="4" spans="1:575" ht="6" customHeight="1" x14ac:dyDescent="0.25">
      <c r="A4" s="41"/>
      <c r="B4" s="41"/>
      <c r="C4" s="41"/>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c r="GU4" s="87"/>
      <c r="GV4" s="87"/>
      <c r="GW4" s="87"/>
      <c r="GX4" s="87"/>
      <c r="GY4" s="87"/>
      <c r="GZ4" s="87"/>
      <c r="HA4" s="87"/>
      <c r="HB4" s="87"/>
      <c r="HC4" s="87"/>
      <c r="HD4" s="87"/>
      <c r="HE4" s="87"/>
      <c r="HF4" s="87"/>
      <c r="HG4" s="87"/>
      <c r="HH4" s="87"/>
      <c r="HI4" s="87"/>
      <c r="HJ4" s="87"/>
      <c r="HK4" s="87"/>
      <c r="HL4" s="87"/>
      <c r="HM4" s="87"/>
      <c r="HN4" s="87"/>
      <c r="HO4" s="87"/>
      <c r="HP4" s="87"/>
      <c r="HQ4" s="87"/>
      <c r="HR4" s="87"/>
      <c r="HS4" s="87"/>
      <c r="HT4" s="87"/>
      <c r="HU4" s="87"/>
      <c r="HV4" s="87"/>
      <c r="HW4" s="87"/>
      <c r="HX4" s="87"/>
      <c r="HY4" s="87"/>
      <c r="HZ4" s="87"/>
      <c r="IA4" s="87"/>
      <c r="IB4" s="87"/>
      <c r="IC4" s="87"/>
      <c r="ID4" s="87"/>
      <c r="IE4" s="87"/>
      <c r="IF4" s="87"/>
      <c r="IG4" s="87"/>
      <c r="IH4" s="87"/>
      <c r="II4" s="87"/>
      <c r="IJ4" s="87"/>
      <c r="IK4" s="87"/>
      <c r="IL4" s="87"/>
      <c r="IM4" s="87"/>
      <c r="IN4" s="87"/>
      <c r="IO4" s="87"/>
      <c r="IP4" s="87"/>
      <c r="IQ4" s="87"/>
      <c r="IR4" s="87"/>
      <c r="IS4" s="87"/>
      <c r="IT4" s="87"/>
      <c r="IU4" s="87"/>
      <c r="IV4" s="87"/>
      <c r="IW4" s="87"/>
      <c r="IX4" s="87"/>
      <c r="IY4" s="87"/>
      <c r="IZ4" s="87"/>
      <c r="JA4" s="87"/>
      <c r="JB4" s="87"/>
      <c r="JC4" s="87"/>
      <c r="JD4" s="87"/>
      <c r="JE4" s="87"/>
      <c r="JF4" s="87"/>
      <c r="JG4" s="87"/>
      <c r="JH4" s="87"/>
      <c r="JI4" s="87"/>
      <c r="JJ4" s="87"/>
      <c r="JK4" s="87"/>
      <c r="JL4" s="87"/>
      <c r="JM4" s="87"/>
      <c r="JN4" s="87"/>
      <c r="JO4" s="87"/>
      <c r="JP4" s="87"/>
      <c r="JQ4" s="87"/>
      <c r="JR4" s="87"/>
      <c r="JS4" s="87"/>
      <c r="JT4" s="87"/>
      <c r="JU4" s="87"/>
      <c r="JV4" s="87"/>
      <c r="JW4" s="87"/>
      <c r="JX4" s="87"/>
      <c r="JY4" s="87"/>
      <c r="JZ4" s="87"/>
      <c r="KA4" s="87"/>
      <c r="KB4" s="87"/>
      <c r="KC4" s="87"/>
      <c r="KD4" s="87"/>
      <c r="KE4" s="87"/>
      <c r="KF4" s="87"/>
      <c r="KG4" s="87"/>
      <c r="KH4" s="87"/>
      <c r="KI4" s="87"/>
      <c r="KJ4" s="87"/>
      <c r="KK4" s="87"/>
      <c r="KL4" s="87"/>
      <c r="KM4" s="87"/>
      <c r="KN4" s="87"/>
      <c r="KO4" s="87"/>
      <c r="KP4" s="87"/>
      <c r="KQ4" s="87"/>
      <c r="KR4" s="87"/>
      <c r="KS4" s="87"/>
      <c r="KT4" s="87"/>
      <c r="KU4" s="87"/>
      <c r="KV4" s="87"/>
      <c r="KW4" s="87"/>
      <c r="KX4" s="87"/>
      <c r="KY4" s="87"/>
      <c r="KZ4" s="87"/>
      <c r="LA4" s="87"/>
      <c r="LB4" s="87"/>
      <c r="LC4" s="87"/>
      <c r="LD4" s="87"/>
      <c r="LE4" s="87"/>
      <c r="LF4" s="87"/>
      <c r="LG4" s="87"/>
      <c r="LH4" s="87"/>
      <c r="LI4" s="87"/>
      <c r="LJ4" s="87"/>
      <c r="LK4" s="87"/>
      <c r="LL4" s="87"/>
      <c r="LM4" s="87"/>
      <c r="LN4" s="87"/>
      <c r="LO4" s="87"/>
      <c r="LP4" s="87"/>
      <c r="LQ4" s="87"/>
      <c r="LR4" s="87"/>
      <c r="LS4" s="87"/>
      <c r="LT4" s="87"/>
      <c r="LU4" s="87"/>
      <c r="LV4" s="87"/>
      <c r="LW4" s="87"/>
      <c r="LX4" s="87"/>
      <c r="LY4" s="87"/>
      <c r="LZ4" s="87"/>
      <c r="MA4" s="87"/>
      <c r="MB4" s="87"/>
      <c r="MC4" s="87"/>
      <c r="MD4" s="87"/>
      <c r="ME4" s="87"/>
      <c r="MF4" s="87"/>
      <c r="MG4" s="87"/>
      <c r="MH4" s="87"/>
      <c r="MI4" s="87"/>
      <c r="MJ4" s="87"/>
      <c r="MK4" s="87"/>
      <c r="ML4" s="87"/>
      <c r="MM4" s="87"/>
      <c r="MN4" s="87"/>
      <c r="MO4" s="87"/>
      <c r="MP4" s="87"/>
      <c r="MQ4" s="87"/>
      <c r="MR4" s="87"/>
      <c r="MS4" s="87"/>
      <c r="MT4" s="87"/>
      <c r="MU4" s="87"/>
      <c r="MV4" s="87"/>
      <c r="MW4" s="87"/>
      <c r="MX4" s="87"/>
      <c r="MY4" s="87"/>
      <c r="MZ4" s="87"/>
      <c r="NA4" s="87"/>
      <c r="NB4" s="87"/>
      <c r="NC4" s="87"/>
      <c r="ND4" s="87"/>
      <c r="NE4" s="87"/>
      <c r="NF4" s="87"/>
      <c r="NG4" s="87"/>
      <c r="NH4" s="87"/>
      <c r="NI4" s="87"/>
      <c r="NJ4" s="87"/>
      <c r="NK4" s="87"/>
      <c r="NL4" s="87"/>
      <c r="NM4" s="87"/>
      <c r="NN4" s="87"/>
      <c r="NO4" s="87"/>
      <c r="NP4" s="87"/>
      <c r="NQ4" s="87"/>
      <c r="NR4" s="87"/>
      <c r="NS4" s="87"/>
      <c r="NT4" s="87"/>
      <c r="NU4" s="87"/>
      <c r="NV4" s="87"/>
      <c r="NW4" s="87"/>
      <c r="NX4" s="87"/>
      <c r="NY4" s="87"/>
      <c r="NZ4" s="87"/>
      <c r="OA4" s="87"/>
      <c r="OB4" s="87"/>
      <c r="OC4" s="87"/>
      <c r="OD4" s="87"/>
      <c r="OE4" s="87"/>
      <c r="OF4" s="87"/>
      <c r="OG4" s="87"/>
      <c r="OH4" s="87"/>
      <c r="OI4" s="87"/>
      <c r="OJ4" s="87"/>
      <c r="OK4" s="87"/>
      <c r="OL4" s="87"/>
      <c r="OM4" s="87"/>
      <c r="ON4" s="87"/>
      <c r="OO4" s="87"/>
      <c r="OP4" s="87"/>
      <c r="OQ4" s="87"/>
      <c r="OR4" s="87"/>
      <c r="OS4" s="87"/>
      <c r="OT4" s="87"/>
      <c r="OU4" s="87"/>
      <c r="OV4" s="87"/>
      <c r="OW4" s="87"/>
      <c r="OX4" s="87"/>
      <c r="OY4" s="87"/>
      <c r="OZ4" s="87"/>
      <c r="PA4" s="87"/>
      <c r="PB4" s="87"/>
      <c r="PC4" s="87"/>
      <c r="PD4" s="87"/>
      <c r="PE4" s="87"/>
      <c r="PF4" s="87"/>
      <c r="PG4" s="87"/>
      <c r="PH4" s="87"/>
      <c r="PI4" s="87"/>
      <c r="PJ4" s="87"/>
      <c r="PK4" s="87"/>
      <c r="PL4" s="87"/>
      <c r="PM4" s="87"/>
      <c r="PN4" s="87"/>
      <c r="PO4" s="87"/>
      <c r="PP4" s="87"/>
      <c r="PQ4" s="87"/>
      <c r="PR4" s="87"/>
      <c r="PS4" s="87"/>
      <c r="PT4" s="87"/>
      <c r="PU4" s="87"/>
      <c r="PV4" s="87"/>
      <c r="PW4" s="87"/>
      <c r="PX4" s="87"/>
      <c r="PY4" s="87"/>
      <c r="PZ4" s="87"/>
      <c r="QA4" s="87"/>
      <c r="QB4" s="87"/>
      <c r="QC4" s="87"/>
      <c r="QD4" s="87"/>
      <c r="QE4" s="87"/>
      <c r="QF4" s="87"/>
      <c r="QG4" s="87"/>
      <c r="QH4" s="87"/>
      <c r="QI4" s="87"/>
      <c r="QJ4" s="87"/>
      <c r="QK4" s="87"/>
      <c r="QL4" s="87"/>
      <c r="QM4" s="87"/>
      <c r="QN4" s="87"/>
      <c r="QO4" s="87"/>
      <c r="QP4" s="87"/>
      <c r="QQ4" s="87"/>
      <c r="QR4" s="87"/>
      <c r="QS4" s="87"/>
      <c r="QT4" s="87"/>
      <c r="QU4" s="87"/>
      <c r="QV4" s="87"/>
      <c r="QW4" s="87"/>
      <c r="QX4" s="87"/>
      <c r="QY4" s="87"/>
      <c r="QZ4" s="87"/>
      <c r="RA4" s="87"/>
      <c r="RB4" s="87"/>
      <c r="RC4" s="87"/>
      <c r="RD4" s="87"/>
      <c r="RE4" s="87"/>
      <c r="RF4" s="87"/>
      <c r="RG4" s="87"/>
      <c r="RH4" s="87"/>
      <c r="RI4" s="87"/>
      <c r="RJ4" s="87"/>
      <c r="RK4" s="87"/>
      <c r="RL4" s="87"/>
      <c r="RM4" s="87"/>
      <c r="RN4" s="87"/>
      <c r="RO4" s="87"/>
      <c r="RP4" s="87"/>
      <c r="RQ4" s="87"/>
      <c r="RR4" s="87"/>
      <c r="RS4" s="87"/>
      <c r="RT4" s="87"/>
      <c r="RU4" s="87"/>
      <c r="RV4" s="87"/>
      <c r="RW4" s="87"/>
      <c r="RX4" s="87"/>
      <c r="RY4" s="87"/>
      <c r="RZ4" s="87"/>
      <c r="SA4" s="87"/>
      <c r="SB4" s="87"/>
      <c r="SC4" s="87"/>
      <c r="SD4" s="87"/>
      <c r="SE4" s="87"/>
      <c r="SF4" s="87"/>
      <c r="SG4" s="87"/>
      <c r="SH4" s="87"/>
      <c r="SI4" s="87"/>
      <c r="SJ4" s="87"/>
      <c r="SK4" s="87"/>
      <c r="SL4" s="87"/>
      <c r="SM4" s="87"/>
      <c r="SN4" s="87"/>
      <c r="SO4" s="87"/>
      <c r="SP4" s="87"/>
      <c r="SQ4" s="87"/>
      <c r="SR4" s="87"/>
      <c r="SS4" s="87"/>
      <c r="ST4" s="87"/>
      <c r="SU4" s="87"/>
      <c r="SV4" s="87"/>
      <c r="SW4" s="87"/>
      <c r="SX4" s="87"/>
      <c r="SY4" s="87"/>
      <c r="SZ4" s="87"/>
      <c r="TA4" s="87"/>
      <c r="TB4" s="87"/>
      <c r="TC4" s="87"/>
      <c r="TD4" s="87"/>
      <c r="TE4" s="87"/>
      <c r="TF4" s="87"/>
      <c r="TG4" s="87"/>
      <c r="TH4" s="87"/>
      <c r="TI4" s="87"/>
      <c r="TJ4" s="87"/>
      <c r="TK4" s="87"/>
      <c r="TL4" s="87"/>
      <c r="TM4" s="87"/>
      <c r="TN4" s="87"/>
      <c r="TO4" s="87"/>
      <c r="TP4" s="87"/>
      <c r="TQ4" s="87"/>
      <c r="TR4" s="87"/>
      <c r="TS4" s="87"/>
      <c r="TT4" s="87"/>
      <c r="TU4" s="87"/>
      <c r="TV4" s="87"/>
      <c r="TW4" s="87"/>
      <c r="TX4" s="87"/>
      <c r="TY4" s="87"/>
      <c r="TZ4" s="87"/>
      <c r="UA4" s="87"/>
      <c r="UB4" s="87"/>
      <c r="UC4" s="87"/>
      <c r="UD4" s="87"/>
      <c r="UE4" s="87"/>
      <c r="UF4" s="87"/>
      <c r="UG4" s="87"/>
      <c r="UH4" s="87"/>
      <c r="UI4" s="87"/>
      <c r="UJ4" s="87"/>
      <c r="UK4" s="87"/>
      <c r="UL4" s="87"/>
      <c r="UM4" s="87"/>
      <c r="UN4" s="87"/>
      <c r="UO4" s="87"/>
      <c r="UP4" s="87"/>
      <c r="UQ4" s="87"/>
      <c r="UR4" s="87"/>
      <c r="US4" s="87"/>
      <c r="UT4" s="87"/>
      <c r="UU4" s="87"/>
      <c r="UV4" s="87"/>
      <c r="UW4" s="87"/>
      <c r="UX4" s="87"/>
      <c r="UY4" s="87"/>
      <c r="UZ4" s="87"/>
      <c r="VA4" s="87"/>
      <c r="VB4" s="87"/>
      <c r="VC4" s="87"/>
    </row>
    <row r="5" spans="1:575" ht="44.25" customHeight="1" x14ac:dyDescent="0.25">
      <c r="A5" s="122" t="s">
        <v>127</v>
      </c>
      <c r="B5" s="123"/>
      <c r="C5" s="123"/>
      <c r="D5" s="123"/>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c r="IG5" s="87"/>
      <c r="IH5" s="87"/>
      <c r="II5" s="87"/>
      <c r="IJ5" s="87"/>
      <c r="IK5" s="87"/>
      <c r="IL5" s="87"/>
      <c r="IM5" s="87"/>
      <c r="IN5" s="87"/>
      <c r="IO5" s="87"/>
      <c r="IP5" s="87"/>
      <c r="IQ5" s="87"/>
      <c r="IR5" s="87"/>
      <c r="IS5" s="87"/>
      <c r="IT5" s="87"/>
      <c r="IU5" s="87"/>
      <c r="IV5" s="87"/>
      <c r="IW5" s="87"/>
      <c r="IX5" s="87"/>
      <c r="IY5" s="87"/>
      <c r="IZ5" s="87"/>
      <c r="JA5" s="87"/>
      <c r="JB5" s="87"/>
      <c r="JC5" s="87"/>
      <c r="JD5" s="87"/>
      <c r="JE5" s="87"/>
      <c r="JF5" s="87"/>
      <c r="JG5" s="87"/>
      <c r="JH5" s="87"/>
      <c r="JI5" s="87"/>
      <c r="JJ5" s="87"/>
      <c r="JK5" s="87"/>
      <c r="JL5" s="87"/>
      <c r="JM5" s="87"/>
      <c r="JN5" s="87"/>
      <c r="JO5" s="87"/>
      <c r="JP5" s="87"/>
      <c r="JQ5" s="87"/>
      <c r="JR5" s="87"/>
      <c r="JS5" s="87"/>
      <c r="JT5" s="87"/>
      <c r="JU5" s="87"/>
      <c r="JV5" s="87"/>
      <c r="JW5" s="87"/>
      <c r="JX5" s="87"/>
      <c r="JY5" s="87"/>
      <c r="JZ5" s="87"/>
      <c r="KA5" s="87"/>
      <c r="KB5" s="87"/>
      <c r="KC5" s="87"/>
      <c r="KD5" s="87"/>
      <c r="KE5" s="87"/>
      <c r="KF5" s="87"/>
      <c r="KG5" s="87"/>
      <c r="KH5" s="87"/>
      <c r="KI5" s="87"/>
      <c r="KJ5" s="87"/>
      <c r="KK5" s="87"/>
      <c r="KL5" s="87"/>
      <c r="KM5" s="87"/>
      <c r="KN5" s="87"/>
      <c r="KO5" s="87"/>
      <c r="KP5" s="87"/>
      <c r="KQ5" s="87"/>
      <c r="KR5" s="87"/>
      <c r="KS5" s="87"/>
      <c r="KT5" s="87"/>
      <c r="KU5" s="87"/>
      <c r="KV5" s="87"/>
      <c r="KW5" s="87"/>
      <c r="KX5" s="87"/>
      <c r="KY5" s="87"/>
      <c r="KZ5" s="87"/>
      <c r="LA5" s="87"/>
      <c r="LB5" s="87"/>
      <c r="LC5" s="87"/>
      <c r="LD5" s="87"/>
      <c r="LE5" s="87"/>
      <c r="LF5" s="87"/>
      <c r="LG5" s="87"/>
      <c r="LH5" s="87"/>
      <c r="LI5" s="87"/>
      <c r="LJ5" s="87"/>
      <c r="LK5" s="87"/>
      <c r="LL5" s="87"/>
      <c r="LM5" s="87"/>
      <c r="LN5" s="87"/>
      <c r="LO5" s="87"/>
      <c r="LP5" s="87"/>
      <c r="LQ5" s="87"/>
      <c r="LR5" s="87"/>
      <c r="LS5" s="87"/>
      <c r="LT5" s="87"/>
      <c r="LU5" s="87"/>
      <c r="LV5" s="87"/>
      <c r="LW5" s="87"/>
      <c r="LX5" s="87"/>
      <c r="LY5" s="87"/>
      <c r="LZ5" s="87"/>
      <c r="MA5" s="87"/>
      <c r="MB5" s="87"/>
      <c r="MC5" s="87"/>
      <c r="MD5" s="87"/>
      <c r="ME5" s="87"/>
      <c r="MF5" s="87"/>
      <c r="MG5" s="87"/>
      <c r="MH5" s="87"/>
      <c r="MI5" s="87"/>
      <c r="MJ5" s="87"/>
      <c r="MK5" s="87"/>
      <c r="ML5" s="87"/>
      <c r="MM5" s="87"/>
      <c r="MN5" s="87"/>
      <c r="MO5" s="87"/>
      <c r="MP5" s="87"/>
      <c r="MQ5" s="87"/>
      <c r="MR5" s="87"/>
      <c r="MS5" s="87"/>
      <c r="MT5" s="87"/>
      <c r="MU5" s="87"/>
      <c r="MV5" s="87"/>
      <c r="MW5" s="87"/>
      <c r="MX5" s="87"/>
      <c r="MY5" s="87"/>
      <c r="MZ5" s="87"/>
      <c r="NA5" s="87"/>
      <c r="NB5" s="87"/>
      <c r="NC5" s="87"/>
      <c r="ND5" s="87"/>
      <c r="NE5" s="87"/>
      <c r="NF5" s="87"/>
      <c r="NG5" s="87"/>
      <c r="NH5" s="87"/>
      <c r="NI5" s="87"/>
      <c r="NJ5" s="87"/>
      <c r="NK5" s="87"/>
      <c r="NL5" s="87"/>
      <c r="NM5" s="87"/>
      <c r="NN5" s="87"/>
      <c r="NO5" s="87"/>
      <c r="NP5" s="87"/>
      <c r="NQ5" s="87"/>
      <c r="NR5" s="87"/>
      <c r="NS5" s="87"/>
      <c r="NT5" s="87"/>
      <c r="NU5" s="87"/>
      <c r="NV5" s="87"/>
      <c r="NW5" s="87"/>
      <c r="NX5" s="87"/>
      <c r="NY5" s="87"/>
      <c r="NZ5" s="87"/>
      <c r="OA5" s="87"/>
      <c r="OB5" s="87"/>
      <c r="OC5" s="87"/>
      <c r="OD5" s="87"/>
      <c r="OE5" s="87"/>
      <c r="OF5" s="87"/>
      <c r="OG5" s="87"/>
      <c r="OH5" s="87"/>
      <c r="OI5" s="87"/>
      <c r="OJ5" s="87"/>
      <c r="OK5" s="87"/>
      <c r="OL5" s="87"/>
      <c r="OM5" s="87"/>
      <c r="ON5" s="87"/>
      <c r="OO5" s="87"/>
      <c r="OP5" s="87"/>
      <c r="OQ5" s="87"/>
      <c r="OR5" s="87"/>
      <c r="OS5" s="87"/>
      <c r="OT5" s="87"/>
      <c r="OU5" s="87"/>
      <c r="OV5" s="87"/>
      <c r="OW5" s="87"/>
      <c r="OX5" s="87"/>
      <c r="OY5" s="87"/>
      <c r="OZ5" s="87"/>
      <c r="PA5" s="87"/>
      <c r="PB5" s="87"/>
      <c r="PC5" s="87"/>
      <c r="PD5" s="87"/>
      <c r="PE5" s="87"/>
      <c r="PF5" s="87"/>
      <c r="PG5" s="87"/>
      <c r="PH5" s="87"/>
      <c r="PI5" s="87"/>
      <c r="PJ5" s="87"/>
      <c r="PK5" s="87"/>
      <c r="PL5" s="87"/>
      <c r="PM5" s="87"/>
      <c r="PN5" s="87"/>
      <c r="PO5" s="87"/>
      <c r="PP5" s="87"/>
      <c r="PQ5" s="87"/>
      <c r="PR5" s="87"/>
      <c r="PS5" s="87"/>
      <c r="PT5" s="87"/>
      <c r="PU5" s="87"/>
      <c r="PV5" s="87"/>
      <c r="PW5" s="87"/>
      <c r="PX5" s="87"/>
      <c r="PY5" s="87"/>
      <c r="PZ5" s="87"/>
      <c r="QA5" s="87"/>
      <c r="QB5" s="87"/>
      <c r="QC5" s="87"/>
      <c r="QD5" s="87"/>
      <c r="QE5" s="87"/>
      <c r="QF5" s="87"/>
      <c r="QG5" s="87"/>
      <c r="QH5" s="87"/>
      <c r="QI5" s="87"/>
      <c r="QJ5" s="87"/>
      <c r="QK5" s="87"/>
      <c r="QL5" s="87"/>
      <c r="QM5" s="87"/>
      <c r="QN5" s="87"/>
      <c r="QO5" s="87"/>
      <c r="QP5" s="87"/>
      <c r="QQ5" s="87"/>
      <c r="QR5" s="87"/>
      <c r="QS5" s="87"/>
      <c r="QT5" s="87"/>
      <c r="QU5" s="87"/>
      <c r="QV5" s="87"/>
      <c r="QW5" s="87"/>
      <c r="QX5" s="87"/>
      <c r="QY5" s="87"/>
      <c r="QZ5" s="87"/>
      <c r="RA5" s="87"/>
      <c r="RB5" s="87"/>
      <c r="RC5" s="87"/>
      <c r="RD5" s="87"/>
      <c r="RE5" s="87"/>
      <c r="RF5" s="87"/>
      <c r="RG5" s="87"/>
      <c r="RH5" s="87"/>
      <c r="RI5" s="87"/>
      <c r="RJ5" s="87"/>
      <c r="RK5" s="87"/>
      <c r="RL5" s="87"/>
      <c r="RM5" s="87"/>
      <c r="RN5" s="87"/>
      <c r="RO5" s="87"/>
      <c r="RP5" s="87"/>
      <c r="RQ5" s="87"/>
      <c r="RR5" s="87"/>
      <c r="RS5" s="87"/>
      <c r="RT5" s="87"/>
      <c r="RU5" s="87"/>
      <c r="RV5" s="87"/>
      <c r="RW5" s="87"/>
      <c r="RX5" s="87"/>
      <c r="RY5" s="87"/>
      <c r="RZ5" s="87"/>
      <c r="SA5" s="87"/>
      <c r="SB5" s="87"/>
      <c r="SC5" s="87"/>
      <c r="SD5" s="87"/>
      <c r="SE5" s="87"/>
      <c r="SF5" s="87"/>
      <c r="SG5" s="87"/>
      <c r="SH5" s="87"/>
      <c r="SI5" s="87"/>
      <c r="SJ5" s="87"/>
      <c r="SK5" s="87"/>
      <c r="SL5" s="87"/>
      <c r="SM5" s="87"/>
      <c r="SN5" s="87"/>
      <c r="SO5" s="87"/>
      <c r="SP5" s="87"/>
      <c r="SQ5" s="87"/>
      <c r="SR5" s="87"/>
      <c r="SS5" s="87"/>
      <c r="ST5" s="87"/>
      <c r="SU5" s="87"/>
      <c r="SV5" s="87"/>
      <c r="SW5" s="87"/>
      <c r="SX5" s="87"/>
      <c r="SY5" s="87"/>
      <c r="SZ5" s="87"/>
      <c r="TA5" s="87"/>
      <c r="TB5" s="87"/>
      <c r="TC5" s="87"/>
      <c r="TD5" s="87"/>
      <c r="TE5" s="87"/>
      <c r="TF5" s="87"/>
      <c r="TG5" s="87"/>
      <c r="TH5" s="87"/>
      <c r="TI5" s="87"/>
      <c r="TJ5" s="87"/>
      <c r="TK5" s="87"/>
      <c r="TL5" s="87"/>
      <c r="TM5" s="87"/>
      <c r="TN5" s="87"/>
      <c r="TO5" s="87"/>
      <c r="TP5" s="87"/>
      <c r="TQ5" s="87"/>
      <c r="TR5" s="87"/>
      <c r="TS5" s="87"/>
      <c r="TT5" s="87"/>
      <c r="TU5" s="87"/>
      <c r="TV5" s="87"/>
      <c r="TW5" s="87"/>
      <c r="TX5" s="87"/>
      <c r="TY5" s="87"/>
      <c r="TZ5" s="87"/>
      <c r="UA5" s="87"/>
      <c r="UB5" s="87"/>
      <c r="UC5" s="87"/>
      <c r="UD5" s="87"/>
      <c r="UE5" s="87"/>
      <c r="UF5" s="87"/>
      <c r="UG5" s="87"/>
      <c r="UH5" s="87"/>
      <c r="UI5" s="87"/>
      <c r="UJ5" s="87"/>
      <c r="UK5" s="87"/>
      <c r="UL5" s="87"/>
      <c r="UM5" s="87"/>
      <c r="UN5" s="87"/>
      <c r="UO5" s="87"/>
      <c r="UP5" s="87"/>
      <c r="UQ5" s="87"/>
      <c r="UR5" s="87"/>
      <c r="US5" s="87"/>
      <c r="UT5" s="87"/>
      <c r="UU5" s="87"/>
      <c r="UV5" s="87"/>
      <c r="UW5" s="87"/>
      <c r="UX5" s="87"/>
      <c r="UY5" s="87"/>
      <c r="UZ5" s="87"/>
      <c r="VA5" s="87"/>
      <c r="VB5" s="87"/>
      <c r="VC5" s="87"/>
    </row>
    <row r="6" spans="1:575" ht="15.75" x14ac:dyDescent="0.25">
      <c r="A6" s="41"/>
      <c r="B6" s="41"/>
      <c r="C6" s="41"/>
    </row>
    <row r="7" spans="1:575" x14ac:dyDescent="0.25">
      <c r="A7" s="26" t="s">
        <v>52</v>
      </c>
      <c r="B7" s="124" t="s">
        <v>112</v>
      </c>
      <c r="C7" s="125"/>
      <c r="D7" s="125"/>
      <c r="E7" s="25"/>
    </row>
    <row r="8" spans="1:575" s="40" customFormat="1" ht="3" customHeight="1" x14ac:dyDescent="0.25">
      <c r="A8" s="35"/>
      <c r="B8" s="39"/>
      <c r="C8" s="39"/>
      <c r="E8" s="42"/>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c r="IW8" s="43"/>
      <c r="IX8" s="43"/>
      <c r="IY8" s="43"/>
      <c r="IZ8" s="43"/>
      <c r="JA8" s="43"/>
      <c r="JB8" s="43"/>
      <c r="JC8" s="43"/>
      <c r="JD8" s="43"/>
      <c r="JE8" s="43"/>
      <c r="JF8" s="43"/>
      <c r="JG8" s="43"/>
      <c r="JH8" s="43"/>
      <c r="JI8" s="43"/>
      <c r="JJ8" s="43"/>
      <c r="JK8" s="43"/>
      <c r="JL8" s="43"/>
      <c r="JM8" s="43"/>
      <c r="JN8" s="43"/>
      <c r="JO8" s="43"/>
      <c r="JP8" s="43"/>
      <c r="JQ8" s="43"/>
      <c r="JR8" s="43"/>
      <c r="JS8" s="43"/>
      <c r="JT8" s="43"/>
      <c r="JU8" s="43"/>
      <c r="JV8" s="43"/>
      <c r="JW8" s="43"/>
      <c r="JX8" s="43"/>
      <c r="JY8" s="43"/>
      <c r="JZ8" s="43"/>
      <c r="KA8" s="43"/>
      <c r="KB8" s="43"/>
      <c r="KC8" s="43"/>
      <c r="KD8" s="43"/>
      <c r="KE8" s="43"/>
      <c r="KF8" s="43"/>
      <c r="KG8" s="43"/>
      <c r="KH8" s="43"/>
      <c r="KI8" s="43"/>
      <c r="KJ8" s="43"/>
      <c r="KK8" s="43"/>
      <c r="KL8" s="43"/>
      <c r="KM8" s="43"/>
      <c r="KN8" s="43"/>
      <c r="KO8" s="43"/>
      <c r="KP8" s="43"/>
      <c r="KQ8" s="43"/>
      <c r="KR8" s="43"/>
      <c r="KS8" s="43"/>
      <c r="KT8" s="43"/>
      <c r="KU8" s="43"/>
      <c r="KV8" s="43"/>
      <c r="KW8" s="43"/>
      <c r="KX8" s="43"/>
      <c r="KY8" s="43"/>
      <c r="KZ8" s="43"/>
      <c r="LA8" s="43"/>
      <c r="LB8" s="43"/>
      <c r="LC8" s="43"/>
      <c r="LD8" s="43"/>
      <c r="LE8" s="43"/>
      <c r="LF8" s="43"/>
      <c r="LG8" s="43"/>
      <c r="LH8" s="43"/>
      <c r="LI8" s="43"/>
      <c r="LJ8" s="43"/>
      <c r="LK8" s="43"/>
      <c r="LL8" s="43"/>
      <c r="LM8" s="43"/>
      <c r="LN8" s="43"/>
      <c r="LO8" s="43"/>
      <c r="LP8" s="43"/>
      <c r="LQ8" s="43"/>
      <c r="LR8" s="43"/>
      <c r="LS8" s="43"/>
      <c r="LT8" s="43"/>
      <c r="LU8" s="43"/>
      <c r="LV8" s="43"/>
      <c r="LW8" s="43"/>
      <c r="LX8" s="43"/>
      <c r="LY8" s="43"/>
      <c r="LZ8" s="43"/>
      <c r="MA8" s="43"/>
      <c r="MB8" s="43"/>
      <c r="MC8" s="43"/>
      <c r="MD8" s="43"/>
      <c r="ME8" s="43"/>
      <c r="MF8" s="43"/>
      <c r="MG8" s="43"/>
      <c r="MH8" s="43"/>
      <c r="MI8" s="43"/>
      <c r="MJ8" s="43"/>
      <c r="MK8" s="43"/>
      <c r="ML8" s="43"/>
      <c r="MM8" s="43"/>
      <c r="MN8" s="43"/>
      <c r="MO8" s="43"/>
      <c r="MP8" s="43"/>
      <c r="MQ8" s="43"/>
      <c r="MR8" s="43"/>
      <c r="MS8" s="43"/>
      <c r="MT8" s="43"/>
      <c r="MU8" s="43"/>
      <c r="MV8" s="43"/>
      <c r="MW8" s="43"/>
      <c r="MX8" s="43"/>
      <c r="MY8" s="43"/>
      <c r="MZ8" s="43"/>
      <c r="NA8" s="43"/>
      <c r="NB8" s="43"/>
      <c r="NC8" s="43"/>
      <c r="ND8" s="43"/>
      <c r="NE8" s="43"/>
      <c r="NF8" s="43"/>
      <c r="NG8" s="43"/>
      <c r="NH8" s="43"/>
      <c r="NI8" s="43"/>
      <c r="NJ8" s="43"/>
      <c r="NK8" s="43"/>
      <c r="NL8" s="43"/>
      <c r="NM8" s="43"/>
      <c r="NN8" s="43"/>
      <c r="NO8" s="43"/>
      <c r="NP8" s="43"/>
      <c r="NQ8" s="43"/>
      <c r="NR8" s="43"/>
      <c r="NS8" s="43"/>
      <c r="NT8" s="43"/>
      <c r="NU8" s="43"/>
      <c r="NV8" s="43"/>
      <c r="NW8" s="43"/>
      <c r="NX8" s="43"/>
      <c r="NY8" s="43"/>
      <c r="NZ8" s="43"/>
      <c r="OA8" s="43"/>
      <c r="OB8" s="43"/>
      <c r="OC8" s="43"/>
      <c r="OD8" s="43"/>
      <c r="OE8" s="43"/>
      <c r="OF8" s="43"/>
      <c r="OG8" s="43"/>
      <c r="OH8" s="43"/>
      <c r="OI8" s="43"/>
      <c r="OJ8" s="43"/>
      <c r="OK8" s="43"/>
      <c r="OL8" s="43"/>
      <c r="OM8" s="43"/>
      <c r="ON8" s="43"/>
      <c r="OO8" s="43"/>
      <c r="OP8" s="43"/>
      <c r="OQ8" s="43"/>
      <c r="OR8" s="43"/>
      <c r="OS8" s="43"/>
      <c r="OT8" s="43"/>
      <c r="OU8" s="43"/>
      <c r="OV8" s="43"/>
      <c r="OW8" s="43"/>
      <c r="OX8" s="43"/>
      <c r="OY8" s="43"/>
      <c r="OZ8" s="43"/>
      <c r="PA8" s="43"/>
      <c r="PB8" s="43"/>
      <c r="PC8" s="43"/>
      <c r="PD8" s="43"/>
      <c r="PE8" s="43"/>
      <c r="PF8" s="43"/>
      <c r="PG8" s="43"/>
      <c r="PH8" s="43"/>
      <c r="PI8" s="43"/>
      <c r="PJ8" s="43"/>
      <c r="PK8" s="43"/>
      <c r="PL8" s="43"/>
      <c r="PM8" s="43"/>
      <c r="PN8" s="43"/>
      <c r="PO8" s="43"/>
      <c r="PP8" s="43"/>
      <c r="PQ8" s="43"/>
      <c r="PR8" s="43"/>
      <c r="PS8" s="43"/>
      <c r="PT8" s="43"/>
      <c r="PU8" s="43"/>
      <c r="PV8" s="43"/>
      <c r="PW8" s="43"/>
      <c r="PX8" s="43"/>
      <c r="PY8" s="43"/>
      <c r="PZ8" s="43"/>
      <c r="QA8" s="43"/>
      <c r="QB8" s="43"/>
      <c r="QC8" s="43"/>
      <c r="QD8" s="43"/>
      <c r="QE8" s="43"/>
      <c r="QF8" s="43"/>
      <c r="QG8" s="43"/>
      <c r="QH8" s="43"/>
      <c r="QI8" s="43"/>
      <c r="QJ8" s="43"/>
      <c r="QK8" s="43"/>
      <c r="QL8" s="43"/>
      <c r="QM8" s="43"/>
      <c r="QN8" s="43"/>
      <c r="QO8" s="43"/>
      <c r="QP8" s="43"/>
      <c r="QQ8" s="43"/>
      <c r="QR8" s="43"/>
      <c r="QS8" s="43"/>
      <c r="QT8" s="43"/>
      <c r="QU8" s="43"/>
      <c r="QV8" s="43"/>
      <c r="QW8" s="43"/>
      <c r="QX8" s="43"/>
      <c r="QY8" s="43"/>
      <c r="QZ8" s="43"/>
      <c r="RA8" s="43"/>
      <c r="RB8" s="43"/>
      <c r="RC8" s="43"/>
      <c r="RD8" s="43"/>
      <c r="RE8" s="43"/>
      <c r="RF8" s="43"/>
      <c r="RG8" s="43"/>
      <c r="RH8" s="43"/>
      <c r="RI8" s="43"/>
      <c r="RJ8" s="43"/>
      <c r="RK8" s="43"/>
      <c r="RL8" s="43"/>
      <c r="RM8" s="43"/>
      <c r="RN8" s="43"/>
      <c r="RO8" s="43"/>
      <c r="RP8" s="43"/>
      <c r="RQ8" s="43"/>
      <c r="RR8" s="43"/>
      <c r="RS8" s="43"/>
      <c r="RT8" s="43"/>
      <c r="RU8" s="43"/>
      <c r="RV8" s="43"/>
      <c r="RW8" s="43"/>
      <c r="RX8" s="43"/>
      <c r="RY8" s="43"/>
      <c r="RZ8" s="43"/>
      <c r="SA8" s="43"/>
      <c r="SB8" s="43"/>
      <c r="SC8" s="43"/>
      <c r="SD8" s="43"/>
      <c r="SE8" s="43"/>
      <c r="SF8" s="43"/>
      <c r="SG8" s="43"/>
      <c r="SH8" s="43"/>
      <c r="SI8" s="43"/>
      <c r="SJ8" s="43"/>
      <c r="SK8" s="43"/>
      <c r="SL8" s="43"/>
      <c r="SM8" s="43"/>
      <c r="SN8" s="43"/>
      <c r="SO8" s="43"/>
      <c r="SP8" s="43"/>
      <c r="SQ8" s="43"/>
      <c r="SR8" s="43"/>
      <c r="SS8" s="43"/>
      <c r="ST8" s="43"/>
      <c r="SU8" s="43"/>
      <c r="SV8" s="43"/>
      <c r="SW8" s="43"/>
      <c r="SX8" s="43"/>
      <c r="SY8" s="43"/>
      <c r="SZ8" s="43"/>
      <c r="TA8" s="43"/>
      <c r="TB8" s="43"/>
      <c r="TC8" s="43"/>
      <c r="TD8" s="43"/>
      <c r="TE8" s="43"/>
      <c r="TF8" s="43"/>
      <c r="TG8" s="43"/>
      <c r="TH8" s="43"/>
      <c r="TI8" s="43"/>
      <c r="TJ8" s="43"/>
      <c r="TK8" s="43"/>
      <c r="TL8" s="43"/>
      <c r="TM8" s="43"/>
      <c r="TN8" s="43"/>
      <c r="TO8" s="43"/>
      <c r="TP8" s="43"/>
      <c r="TQ8" s="43"/>
      <c r="TR8" s="43"/>
      <c r="TS8" s="43"/>
      <c r="TT8" s="43"/>
      <c r="TU8" s="43"/>
      <c r="TV8" s="43"/>
      <c r="TW8" s="43"/>
      <c r="TX8" s="43"/>
      <c r="TY8" s="43"/>
      <c r="TZ8" s="43"/>
      <c r="UA8" s="43"/>
      <c r="UB8" s="43"/>
      <c r="UC8" s="43"/>
      <c r="UD8" s="43"/>
      <c r="UE8" s="43"/>
      <c r="UF8" s="43"/>
      <c r="UG8" s="43"/>
      <c r="UH8" s="43"/>
      <c r="UI8" s="43"/>
      <c r="UJ8" s="43"/>
      <c r="UK8" s="43"/>
      <c r="UL8" s="43"/>
      <c r="UM8" s="43"/>
      <c r="UN8" s="43"/>
      <c r="UO8" s="43"/>
      <c r="UP8" s="43"/>
      <c r="UQ8" s="43"/>
      <c r="UR8" s="43"/>
      <c r="US8" s="43"/>
      <c r="UT8" s="43"/>
      <c r="UU8" s="43"/>
      <c r="UV8" s="43"/>
      <c r="UW8" s="43"/>
      <c r="UX8" s="43"/>
      <c r="UY8" s="43"/>
      <c r="UZ8" s="43"/>
      <c r="VA8" s="43"/>
      <c r="VB8" s="43"/>
      <c r="VC8" s="43"/>
    </row>
    <row r="9" spans="1:575" x14ac:dyDescent="0.25">
      <c r="A9" s="37" t="s">
        <v>53</v>
      </c>
      <c r="B9" s="116" t="s">
        <v>148</v>
      </c>
      <c r="C9" s="117"/>
      <c r="D9" s="117"/>
      <c r="E9" s="25"/>
    </row>
    <row r="10" spans="1:575" s="40" customFormat="1" ht="3" customHeight="1" x14ac:dyDescent="0.25">
      <c r="A10" s="35"/>
      <c r="B10" s="39"/>
      <c r="C10" s="39"/>
      <c r="E10" s="42"/>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43"/>
      <c r="JW10" s="43"/>
      <c r="JX10" s="43"/>
      <c r="JY10" s="43"/>
      <c r="JZ10" s="43"/>
      <c r="KA10" s="43"/>
      <c r="KB10" s="43"/>
      <c r="KC10" s="43"/>
      <c r="KD10" s="43"/>
      <c r="KE10" s="43"/>
      <c r="KF10" s="43"/>
      <c r="KG10" s="43"/>
      <c r="KH10" s="43"/>
      <c r="KI10" s="43"/>
      <c r="KJ10" s="43"/>
      <c r="KK10" s="43"/>
      <c r="KL10" s="43"/>
      <c r="KM10" s="43"/>
      <c r="KN10" s="43"/>
      <c r="KO10" s="43"/>
      <c r="KP10" s="43"/>
      <c r="KQ10" s="43"/>
      <c r="KR10" s="43"/>
      <c r="KS10" s="43"/>
      <c r="KT10" s="43"/>
      <c r="KU10" s="43"/>
      <c r="KV10" s="43"/>
      <c r="KW10" s="43"/>
      <c r="KX10" s="43"/>
      <c r="KY10" s="43"/>
      <c r="KZ10" s="43"/>
      <c r="LA10" s="43"/>
      <c r="LB10" s="43"/>
      <c r="LC10" s="43"/>
      <c r="LD10" s="43"/>
      <c r="LE10" s="43"/>
      <c r="LF10" s="43"/>
      <c r="LG10" s="43"/>
      <c r="LH10" s="43"/>
      <c r="LI10" s="43"/>
      <c r="LJ10" s="43"/>
      <c r="LK10" s="43"/>
      <c r="LL10" s="43"/>
      <c r="LM10" s="43"/>
      <c r="LN10" s="43"/>
      <c r="LO10" s="43"/>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43"/>
      <c r="NI10" s="43"/>
      <c r="NJ10" s="43"/>
      <c r="NK10" s="43"/>
      <c r="NL10" s="43"/>
      <c r="NM10" s="43"/>
      <c r="NN10" s="43"/>
      <c r="NO10" s="43"/>
      <c r="NP10" s="43"/>
      <c r="NQ10" s="43"/>
      <c r="NR10" s="43"/>
      <c r="NS10" s="43"/>
      <c r="NT10" s="43"/>
      <c r="NU10" s="43"/>
      <c r="NV10" s="43"/>
      <c r="NW10" s="43"/>
      <c r="NX10" s="43"/>
      <c r="NY10" s="43"/>
      <c r="NZ10" s="43"/>
      <c r="OA10" s="43"/>
      <c r="OB10" s="43"/>
      <c r="OC10" s="43"/>
      <c r="OD10" s="43"/>
      <c r="OE10" s="43"/>
      <c r="OF10" s="43"/>
      <c r="OG10" s="43"/>
      <c r="OH10" s="43"/>
      <c r="OI10" s="43"/>
      <c r="OJ10" s="43"/>
      <c r="OK10" s="43"/>
      <c r="OL10" s="43"/>
      <c r="OM10" s="43"/>
      <c r="ON10" s="43"/>
      <c r="OO10" s="43"/>
      <c r="OP10" s="43"/>
      <c r="OQ10" s="43"/>
      <c r="OR10" s="43"/>
      <c r="OS10" s="43"/>
      <c r="OT10" s="43"/>
      <c r="OU10" s="43"/>
      <c r="OV10" s="43"/>
      <c r="OW10" s="43"/>
      <c r="OX10" s="43"/>
      <c r="OY10" s="43"/>
      <c r="OZ10" s="43"/>
      <c r="PA10" s="43"/>
      <c r="PB10" s="43"/>
      <c r="PC10" s="43"/>
      <c r="PD10" s="43"/>
      <c r="PE10" s="43"/>
      <c r="PF10" s="43"/>
      <c r="PG10" s="43"/>
      <c r="PH10" s="43"/>
      <c r="PI10" s="43"/>
      <c r="PJ10" s="43"/>
      <c r="PK10" s="43"/>
      <c r="PL10" s="43"/>
      <c r="PM10" s="43"/>
      <c r="PN10" s="43"/>
      <c r="PO10" s="43"/>
      <c r="PP10" s="43"/>
      <c r="PQ10" s="43"/>
      <c r="PR10" s="43"/>
      <c r="PS10" s="43"/>
      <c r="PT10" s="43"/>
      <c r="PU10" s="43"/>
      <c r="PV10" s="43"/>
      <c r="PW10" s="43"/>
      <c r="PX10" s="43"/>
      <c r="PY10" s="43"/>
      <c r="PZ10" s="43"/>
      <c r="QA10" s="43"/>
      <c r="QB10" s="43"/>
      <c r="QC10" s="43"/>
      <c r="QD10" s="43"/>
      <c r="QE10" s="43"/>
      <c r="QF10" s="43"/>
      <c r="QG10" s="43"/>
      <c r="QH10" s="43"/>
      <c r="QI10" s="43"/>
      <c r="QJ10" s="43"/>
      <c r="QK10" s="43"/>
      <c r="QL10" s="43"/>
      <c r="QM10" s="43"/>
      <c r="QN10" s="43"/>
      <c r="QO10" s="43"/>
      <c r="QP10" s="43"/>
      <c r="QQ10" s="43"/>
      <c r="QR10" s="43"/>
      <c r="QS10" s="43"/>
      <c r="QT10" s="43"/>
      <c r="QU10" s="43"/>
      <c r="QV10" s="43"/>
      <c r="QW10" s="43"/>
      <c r="QX10" s="43"/>
      <c r="QY10" s="43"/>
      <c r="QZ10" s="43"/>
      <c r="RA10" s="43"/>
      <c r="RB10" s="43"/>
      <c r="RC10" s="43"/>
      <c r="RD10" s="43"/>
      <c r="RE10" s="43"/>
      <c r="RF10" s="43"/>
      <c r="RG10" s="43"/>
      <c r="RH10" s="43"/>
      <c r="RI10" s="43"/>
      <c r="RJ10" s="43"/>
      <c r="RK10" s="43"/>
      <c r="RL10" s="43"/>
      <c r="RM10" s="43"/>
      <c r="RN10" s="43"/>
      <c r="RO10" s="43"/>
      <c r="RP10" s="43"/>
      <c r="RQ10" s="43"/>
      <c r="RR10" s="43"/>
      <c r="RS10" s="43"/>
      <c r="RT10" s="43"/>
      <c r="RU10" s="43"/>
      <c r="RV10" s="43"/>
      <c r="RW10" s="43"/>
      <c r="RX10" s="43"/>
      <c r="RY10" s="43"/>
      <c r="RZ10" s="43"/>
      <c r="SA10" s="43"/>
      <c r="SB10" s="43"/>
      <c r="SC10" s="43"/>
      <c r="SD10" s="43"/>
      <c r="SE10" s="43"/>
      <c r="SF10" s="43"/>
      <c r="SG10" s="43"/>
      <c r="SH10" s="43"/>
      <c r="SI10" s="43"/>
      <c r="SJ10" s="43"/>
      <c r="SK10" s="43"/>
      <c r="SL10" s="43"/>
      <c r="SM10" s="43"/>
      <c r="SN10" s="43"/>
      <c r="SO10" s="43"/>
      <c r="SP10" s="43"/>
      <c r="SQ10" s="43"/>
      <c r="SR10" s="43"/>
      <c r="SS10" s="43"/>
      <c r="ST10" s="43"/>
      <c r="SU10" s="43"/>
      <c r="SV10" s="43"/>
      <c r="SW10" s="43"/>
      <c r="SX10" s="43"/>
      <c r="SY10" s="43"/>
      <c r="SZ10" s="43"/>
      <c r="TA10" s="43"/>
      <c r="TB10" s="43"/>
      <c r="TC10" s="43"/>
      <c r="TD10" s="43"/>
      <c r="TE10" s="43"/>
      <c r="TF10" s="43"/>
      <c r="TG10" s="43"/>
      <c r="TH10" s="43"/>
      <c r="TI10" s="43"/>
      <c r="TJ10" s="43"/>
      <c r="TK10" s="43"/>
      <c r="TL10" s="43"/>
      <c r="TM10" s="43"/>
      <c r="TN10" s="43"/>
      <c r="TO10" s="43"/>
      <c r="TP10" s="43"/>
      <c r="TQ10" s="43"/>
      <c r="TR10" s="43"/>
      <c r="TS10" s="43"/>
      <c r="TT10" s="43"/>
      <c r="TU10" s="43"/>
      <c r="TV10" s="43"/>
      <c r="TW10" s="43"/>
      <c r="TX10" s="43"/>
      <c r="TY10" s="43"/>
      <c r="TZ10" s="43"/>
      <c r="UA10" s="43"/>
      <c r="UB10" s="43"/>
      <c r="UC10" s="43"/>
      <c r="UD10" s="43"/>
      <c r="UE10" s="43"/>
      <c r="UF10" s="43"/>
      <c r="UG10" s="43"/>
      <c r="UH10" s="43"/>
      <c r="UI10" s="43"/>
      <c r="UJ10" s="43"/>
      <c r="UK10" s="43"/>
      <c r="UL10" s="43"/>
      <c r="UM10" s="43"/>
      <c r="UN10" s="43"/>
      <c r="UO10" s="43"/>
      <c r="UP10" s="43"/>
      <c r="UQ10" s="43"/>
      <c r="UR10" s="43"/>
      <c r="US10" s="43"/>
      <c r="UT10" s="43"/>
      <c r="UU10" s="43"/>
      <c r="UV10" s="43"/>
      <c r="UW10" s="43"/>
      <c r="UX10" s="43"/>
      <c r="UY10" s="43"/>
      <c r="UZ10" s="43"/>
      <c r="VA10" s="43"/>
      <c r="VB10" s="43"/>
      <c r="VC10" s="43"/>
    </row>
    <row r="11" spans="1:575" x14ac:dyDescent="0.25">
      <c r="A11" s="37" t="s">
        <v>54</v>
      </c>
      <c r="B11" s="116" t="s">
        <v>149</v>
      </c>
      <c r="C11" s="117"/>
      <c r="D11" s="117"/>
      <c r="E11" s="25"/>
    </row>
    <row r="12" spans="1:575" s="40" customFormat="1" ht="3" customHeight="1" x14ac:dyDescent="0.25">
      <c r="A12" s="35"/>
      <c r="B12" s="39"/>
      <c r="C12" s="39"/>
      <c r="E12" s="42"/>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c r="KH12" s="43"/>
      <c r="KI12" s="43"/>
      <c r="KJ12" s="43"/>
      <c r="KK12" s="43"/>
      <c r="KL12" s="43"/>
      <c r="KM12" s="43"/>
      <c r="KN12" s="43"/>
      <c r="KO12" s="43"/>
      <c r="KP12" s="43"/>
      <c r="KQ12" s="43"/>
      <c r="KR12" s="43"/>
      <c r="KS12" s="43"/>
      <c r="KT12" s="43"/>
      <c r="KU12" s="43"/>
      <c r="KV12" s="43"/>
      <c r="KW12" s="43"/>
      <c r="KX12" s="43"/>
      <c r="KY12" s="43"/>
      <c r="KZ12" s="43"/>
      <c r="LA12" s="43"/>
      <c r="LB12" s="43"/>
      <c r="LC12" s="43"/>
      <c r="LD12" s="43"/>
      <c r="LE12" s="43"/>
      <c r="LF12" s="43"/>
      <c r="LG12" s="43"/>
      <c r="LH12" s="43"/>
      <c r="LI12" s="43"/>
      <c r="LJ12" s="43"/>
      <c r="LK12" s="43"/>
      <c r="LL12" s="43"/>
      <c r="LM12" s="43"/>
      <c r="LN12" s="43"/>
      <c r="LO12" s="43"/>
      <c r="LP12" s="43"/>
      <c r="LQ12" s="43"/>
      <c r="LR12" s="43"/>
      <c r="LS12" s="43"/>
      <c r="LT12" s="43"/>
      <c r="LU12" s="43"/>
      <c r="LV12" s="43"/>
      <c r="LW12" s="43"/>
      <c r="LX12" s="43"/>
      <c r="LY12" s="43"/>
      <c r="LZ12" s="43"/>
      <c r="MA12" s="43"/>
      <c r="MB12" s="43"/>
      <c r="MC12" s="43"/>
      <c r="MD12" s="43"/>
      <c r="ME12" s="43"/>
      <c r="MF12" s="43"/>
      <c r="MG12" s="43"/>
      <c r="MH12" s="43"/>
      <c r="MI12" s="43"/>
      <c r="MJ12" s="43"/>
      <c r="MK12" s="43"/>
      <c r="ML12" s="43"/>
      <c r="MM12" s="43"/>
      <c r="MN12" s="43"/>
      <c r="MO12" s="43"/>
      <c r="MP12" s="43"/>
      <c r="MQ12" s="43"/>
      <c r="MR12" s="43"/>
      <c r="MS12" s="43"/>
      <c r="MT12" s="43"/>
      <c r="MU12" s="43"/>
      <c r="MV12" s="43"/>
      <c r="MW12" s="43"/>
      <c r="MX12" s="43"/>
      <c r="MY12" s="43"/>
      <c r="MZ12" s="43"/>
      <c r="NA12" s="43"/>
      <c r="NB12" s="43"/>
      <c r="NC12" s="43"/>
      <c r="ND12" s="43"/>
      <c r="NE12" s="43"/>
      <c r="NF12" s="43"/>
      <c r="NG12" s="43"/>
      <c r="NH12" s="43"/>
      <c r="NI12" s="43"/>
      <c r="NJ12" s="43"/>
      <c r="NK12" s="43"/>
      <c r="NL12" s="43"/>
      <c r="NM12" s="43"/>
      <c r="NN12" s="43"/>
      <c r="NO12" s="43"/>
      <c r="NP12" s="43"/>
      <c r="NQ12" s="43"/>
      <c r="NR12" s="43"/>
      <c r="NS12" s="43"/>
      <c r="NT12" s="43"/>
      <c r="NU12" s="43"/>
      <c r="NV12" s="43"/>
      <c r="NW12" s="43"/>
      <c r="NX12" s="43"/>
      <c r="NY12" s="43"/>
      <c r="NZ12" s="43"/>
      <c r="OA12" s="43"/>
      <c r="OB12" s="43"/>
      <c r="OC12" s="43"/>
      <c r="OD12" s="43"/>
      <c r="OE12" s="43"/>
      <c r="OF12" s="43"/>
      <c r="OG12" s="43"/>
      <c r="OH12" s="43"/>
      <c r="OI12" s="43"/>
      <c r="OJ12" s="43"/>
      <c r="OK12" s="43"/>
      <c r="OL12" s="43"/>
      <c r="OM12" s="43"/>
      <c r="ON12" s="43"/>
      <c r="OO12" s="43"/>
      <c r="OP12" s="43"/>
      <c r="OQ12" s="43"/>
      <c r="OR12" s="43"/>
      <c r="OS12" s="43"/>
      <c r="OT12" s="43"/>
      <c r="OU12" s="43"/>
      <c r="OV12" s="43"/>
      <c r="OW12" s="43"/>
      <c r="OX12" s="43"/>
      <c r="OY12" s="43"/>
      <c r="OZ12" s="43"/>
      <c r="PA12" s="43"/>
      <c r="PB12" s="43"/>
      <c r="PC12" s="43"/>
      <c r="PD12" s="43"/>
      <c r="PE12" s="43"/>
      <c r="PF12" s="43"/>
      <c r="PG12" s="43"/>
      <c r="PH12" s="43"/>
      <c r="PI12" s="43"/>
      <c r="PJ12" s="43"/>
      <c r="PK12" s="43"/>
      <c r="PL12" s="43"/>
      <c r="PM12" s="43"/>
      <c r="PN12" s="43"/>
      <c r="PO12" s="43"/>
      <c r="PP12" s="43"/>
      <c r="PQ12" s="43"/>
      <c r="PR12" s="43"/>
      <c r="PS12" s="43"/>
      <c r="PT12" s="43"/>
      <c r="PU12" s="43"/>
      <c r="PV12" s="43"/>
      <c r="PW12" s="43"/>
      <c r="PX12" s="43"/>
      <c r="PY12" s="43"/>
      <c r="PZ12" s="43"/>
      <c r="QA12" s="43"/>
      <c r="QB12" s="43"/>
      <c r="QC12" s="43"/>
      <c r="QD12" s="43"/>
      <c r="QE12" s="43"/>
      <c r="QF12" s="43"/>
      <c r="QG12" s="43"/>
      <c r="QH12" s="43"/>
      <c r="QI12" s="43"/>
      <c r="QJ12" s="43"/>
      <c r="QK12" s="43"/>
      <c r="QL12" s="43"/>
      <c r="QM12" s="43"/>
      <c r="QN12" s="43"/>
      <c r="QO12" s="43"/>
      <c r="QP12" s="43"/>
      <c r="QQ12" s="43"/>
      <c r="QR12" s="43"/>
      <c r="QS12" s="43"/>
      <c r="QT12" s="43"/>
      <c r="QU12" s="43"/>
      <c r="QV12" s="43"/>
      <c r="QW12" s="43"/>
      <c r="QX12" s="43"/>
      <c r="QY12" s="43"/>
      <c r="QZ12" s="43"/>
      <c r="RA12" s="43"/>
      <c r="RB12" s="43"/>
      <c r="RC12" s="43"/>
      <c r="RD12" s="43"/>
      <c r="RE12" s="43"/>
      <c r="RF12" s="43"/>
      <c r="RG12" s="43"/>
      <c r="RH12" s="43"/>
      <c r="RI12" s="43"/>
      <c r="RJ12" s="43"/>
      <c r="RK12" s="43"/>
      <c r="RL12" s="43"/>
      <c r="RM12" s="43"/>
      <c r="RN12" s="43"/>
      <c r="RO12" s="43"/>
      <c r="RP12" s="43"/>
      <c r="RQ12" s="43"/>
      <c r="RR12" s="43"/>
      <c r="RS12" s="43"/>
      <c r="RT12" s="43"/>
      <c r="RU12" s="43"/>
      <c r="RV12" s="43"/>
      <c r="RW12" s="43"/>
      <c r="RX12" s="43"/>
      <c r="RY12" s="43"/>
      <c r="RZ12" s="43"/>
      <c r="SA12" s="43"/>
      <c r="SB12" s="43"/>
      <c r="SC12" s="43"/>
      <c r="SD12" s="43"/>
      <c r="SE12" s="43"/>
      <c r="SF12" s="43"/>
      <c r="SG12" s="43"/>
      <c r="SH12" s="43"/>
      <c r="SI12" s="43"/>
      <c r="SJ12" s="43"/>
      <c r="SK12" s="43"/>
      <c r="SL12" s="43"/>
      <c r="SM12" s="43"/>
      <c r="SN12" s="43"/>
      <c r="SO12" s="43"/>
      <c r="SP12" s="43"/>
      <c r="SQ12" s="43"/>
      <c r="SR12" s="43"/>
      <c r="SS12" s="43"/>
      <c r="ST12" s="43"/>
      <c r="SU12" s="43"/>
      <c r="SV12" s="43"/>
      <c r="SW12" s="43"/>
      <c r="SX12" s="43"/>
      <c r="SY12" s="43"/>
      <c r="SZ12" s="43"/>
      <c r="TA12" s="43"/>
      <c r="TB12" s="43"/>
      <c r="TC12" s="43"/>
      <c r="TD12" s="43"/>
      <c r="TE12" s="43"/>
      <c r="TF12" s="43"/>
      <c r="TG12" s="43"/>
      <c r="TH12" s="43"/>
      <c r="TI12" s="43"/>
      <c r="TJ12" s="43"/>
      <c r="TK12" s="43"/>
      <c r="TL12" s="43"/>
      <c r="TM12" s="43"/>
      <c r="TN12" s="43"/>
      <c r="TO12" s="43"/>
      <c r="TP12" s="43"/>
      <c r="TQ12" s="43"/>
      <c r="TR12" s="43"/>
      <c r="TS12" s="43"/>
      <c r="TT12" s="43"/>
      <c r="TU12" s="43"/>
      <c r="TV12" s="43"/>
      <c r="TW12" s="43"/>
      <c r="TX12" s="43"/>
      <c r="TY12" s="43"/>
      <c r="TZ12" s="43"/>
      <c r="UA12" s="43"/>
      <c r="UB12" s="43"/>
      <c r="UC12" s="43"/>
      <c r="UD12" s="43"/>
      <c r="UE12" s="43"/>
      <c r="UF12" s="43"/>
      <c r="UG12" s="43"/>
      <c r="UH12" s="43"/>
      <c r="UI12" s="43"/>
      <c r="UJ12" s="43"/>
      <c r="UK12" s="43"/>
      <c r="UL12" s="43"/>
      <c r="UM12" s="43"/>
      <c r="UN12" s="43"/>
      <c r="UO12" s="43"/>
      <c r="UP12" s="43"/>
      <c r="UQ12" s="43"/>
      <c r="UR12" s="43"/>
      <c r="US12" s="43"/>
      <c r="UT12" s="43"/>
      <c r="UU12" s="43"/>
      <c r="UV12" s="43"/>
      <c r="UW12" s="43"/>
      <c r="UX12" s="43"/>
      <c r="UY12" s="43"/>
      <c r="UZ12" s="43"/>
      <c r="VA12" s="43"/>
      <c r="VB12" s="43"/>
      <c r="VC12" s="43"/>
    </row>
    <row r="13" spans="1:575" x14ac:dyDescent="0.25">
      <c r="A13" s="37" t="s">
        <v>56</v>
      </c>
      <c r="B13" s="24" t="s">
        <v>98</v>
      </c>
      <c r="C13" s="130"/>
      <c r="D13" s="130"/>
      <c r="E13" s="25"/>
    </row>
    <row r="14" spans="1:575" s="40" customFormat="1" ht="3" customHeight="1" x14ac:dyDescent="0.25">
      <c r="A14" s="35"/>
      <c r="B14" s="39"/>
      <c r="C14" s="128"/>
      <c r="D14" s="129"/>
      <c r="E14" s="42"/>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c r="IW14" s="43"/>
      <c r="IX14" s="43"/>
      <c r="IY14" s="43"/>
      <c r="IZ14" s="43"/>
      <c r="JA14" s="43"/>
      <c r="JB14" s="43"/>
      <c r="JC14" s="43"/>
      <c r="JD14" s="43"/>
      <c r="JE14" s="43"/>
      <c r="JF14" s="43"/>
      <c r="JG14" s="43"/>
      <c r="JH14" s="43"/>
      <c r="JI14" s="43"/>
      <c r="JJ14" s="43"/>
      <c r="JK14" s="43"/>
      <c r="JL14" s="43"/>
      <c r="JM14" s="43"/>
      <c r="JN14" s="43"/>
      <c r="JO14" s="43"/>
      <c r="JP14" s="43"/>
      <c r="JQ14" s="43"/>
      <c r="JR14" s="43"/>
      <c r="JS14" s="43"/>
      <c r="JT14" s="43"/>
      <c r="JU14" s="43"/>
      <c r="JV14" s="43"/>
      <c r="JW14" s="43"/>
      <c r="JX14" s="43"/>
      <c r="JY14" s="43"/>
      <c r="JZ14" s="43"/>
      <c r="KA14" s="43"/>
      <c r="KB14" s="43"/>
      <c r="KC14" s="43"/>
      <c r="KD14" s="43"/>
      <c r="KE14" s="43"/>
      <c r="KF14" s="43"/>
      <c r="KG14" s="43"/>
      <c r="KH14" s="43"/>
      <c r="KI14" s="43"/>
      <c r="KJ14" s="43"/>
      <c r="KK14" s="43"/>
      <c r="KL14" s="43"/>
      <c r="KM14" s="43"/>
      <c r="KN14" s="43"/>
      <c r="KO14" s="43"/>
      <c r="KP14" s="43"/>
      <c r="KQ14" s="43"/>
      <c r="KR14" s="43"/>
      <c r="KS14" s="43"/>
      <c r="KT14" s="43"/>
      <c r="KU14" s="43"/>
      <c r="KV14" s="43"/>
      <c r="KW14" s="43"/>
      <c r="KX14" s="43"/>
      <c r="KY14" s="43"/>
      <c r="KZ14" s="43"/>
      <c r="LA14" s="43"/>
      <c r="LB14" s="43"/>
      <c r="LC14" s="43"/>
      <c r="LD14" s="43"/>
      <c r="LE14" s="43"/>
      <c r="LF14" s="43"/>
      <c r="LG14" s="43"/>
      <c r="LH14" s="43"/>
      <c r="LI14" s="43"/>
      <c r="LJ14" s="43"/>
      <c r="LK14" s="43"/>
      <c r="LL14" s="43"/>
      <c r="LM14" s="43"/>
      <c r="LN14" s="43"/>
      <c r="LO14" s="43"/>
      <c r="LP14" s="43"/>
      <c r="LQ14" s="43"/>
      <c r="LR14" s="43"/>
      <c r="LS14" s="43"/>
      <c r="LT14" s="43"/>
      <c r="LU14" s="43"/>
      <c r="LV14" s="43"/>
      <c r="LW14" s="43"/>
      <c r="LX14" s="43"/>
      <c r="LY14" s="43"/>
      <c r="LZ14" s="43"/>
      <c r="MA14" s="43"/>
      <c r="MB14" s="43"/>
      <c r="MC14" s="43"/>
      <c r="MD14" s="43"/>
      <c r="ME14" s="43"/>
      <c r="MF14" s="43"/>
      <c r="MG14" s="43"/>
      <c r="MH14" s="43"/>
      <c r="MI14" s="43"/>
      <c r="MJ14" s="43"/>
      <c r="MK14" s="43"/>
      <c r="ML14" s="43"/>
      <c r="MM14" s="43"/>
      <c r="MN14" s="43"/>
      <c r="MO14" s="43"/>
      <c r="MP14" s="43"/>
      <c r="MQ14" s="43"/>
      <c r="MR14" s="43"/>
      <c r="MS14" s="43"/>
      <c r="MT14" s="43"/>
      <c r="MU14" s="43"/>
      <c r="MV14" s="43"/>
      <c r="MW14" s="43"/>
      <c r="MX14" s="43"/>
      <c r="MY14" s="43"/>
      <c r="MZ14" s="43"/>
      <c r="NA14" s="43"/>
      <c r="NB14" s="43"/>
      <c r="NC14" s="43"/>
      <c r="ND14" s="43"/>
      <c r="NE14" s="43"/>
      <c r="NF14" s="43"/>
      <c r="NG14" s="43"/>
      <c r="NH14" s="43"/>
      <c r="NI14" s="43"/>
      <c r="NJ14" s="43"/>
      <c r="NK14" s="43"/>
      <c r="NL14" s="43"/>
      <c r="NM14" s="43"/>
      <c r="NN14" s="43"/>
      <c r="NO14" s="43"/>
      <c r="NP14" s="43"/>
      <c r="NQ14" s="43"/>
      <c r="NR14" s="43"/>
      <c r="NS14" s="43"/>
      <c r="NT14" s="43"/>
      <c r="NU14" s="43"/>
      <c r="NV14" s="43"/>
      <c r="NW14" s="43"/>
      <c r="NX14" s="43"/>
      <c r="NY14" s="43"/>
      <c r="NZ14" s="43"/>
      <c r="OA14" s="43"/>
      <c r="OB14" s="43"/>
      <c r="OC14" s="43"/>
      <c r="OD14" s="43"/>
      <c r="OE14" s="43"/>
      <c r="OF14" s="43"/>
      <c r="OG14" s="43"/>
      <c r="OH14" s="43"/>
      <c r="OI14" s="43"/>
      <c r="OJ14" s="43"/>
      <c r="OK14" s="43"/>
      <c r="OL14" s="43"/>
      <c r="OM14" s="43"/>
      <c r="ON14" s="43"/>
      <c r="OO14" s="43"/>
      <c r="OP14" s="43"/>
      <c r="OQ14" s="43"/>
      <c r="OR14" s="43"/>
      <c r="OS14" s="43"/>
      <c r="OT14" s="43"/>
      <c r="OU14" s="43"/>
      <c r="OV14" s="43"/>
      <c r="OW14" s="43"/>
      <c r="OX14" s="43"/>
      <c r="OY14" s="43"/>
      <c r="OZ14" s="43"/>
      <c r="PA14" s="43"/>
      <c r="PB14" s="43"/>
      <c r="PC14" s="43"/>
      <c r="PD14" s="43"/>
      <c r="PE14" s="43"/>
      <c r="PF14" s="43"/>
      <c r="PG14" s="43"/>
      <c r="PH14" s="43"/>
      <c r="PI14" s="43"/>
      <c r="PJ14" s="43"/>
      <c r="PK14" s="43"/>
      <c r="PL14" s="43"/>
      <c r="PM14" s="43"/>
      <c r="PN14" s="43"/>
      <c r="PO14" s="43"/>
      <c r="PP14" s="43"/>
      <c r="PQ14" s="43"/>
      <c r="PR14" s="43"/>
      <c r="PS14" s="43"/>
      <c r="PT14" s="43"/>
      <c r="PU14" s="43"/>
      <c r="PV14" s="43"/>
      <c r="PW14" s="43"/>
      <c r="PX14" s="43"/>
      <c r="PY14" s="43"/>
      <c r="PZ14" s="43"/>
      <c r="QA14" s="43"/>
      <c r="QB14" s="43"/>
      <c r="QC14" s="43"/>
      <c r="QD14" s="43"/>
      <c r="QE14" s="43"/>
      <c r="QF14" s="43"/>
      <c r="QG14" s="43"/>
      <c r="QH14" s="43"/>
      <c r="QI14" s="43"/>
      <c r="QJ14" s="43"/>
      <c r="QK14" s="43"/>
      <c r="QL14" s="43"/>
      <c r="QM14" s="43"/>
      <c r="QN14" s="43"/>
      <c r="QO14" s="43"/>
      <c r="QP14" s="43"/>
      <c r="QQ14" s="43"/>
      <c r="QR14" s="43"/>
      <c r="QS14" s="43"/>
      <c r="QT14" s="43"/>
      <c r="QU14" s="43"/>
      <c r="QV14" s="43"/>
      <c r="QW14" s="43"/>
      <c r="QX14" s="43"/>
      <c r="QY14" s="43"/>
      <c r="QZ14" s="43"/>
      <c r="RA14" s="43"/>
      <c r="RB14" s="43"/>
      <c r="RC14" s="43"/>
      <c r="RD14" s="43"/>
      <c r="RE14" s="43"/>
      <c r="RF14" s="43"/>
      <c r="RG14" s="43"/>
      <c r="RH14" s="43"/>
      <c r="RI14" s="43"/>
      <c r="RJ14" s="43"/>
      <c r="RK14" s="43"/>
      <c r="RL14" s="43"/>
      <c r="RM14" s="43"/>
      <c r="RN14" s="43"/>
      <c r="RO14" s="43"/>
      <c r="RP14" s="43"/>
      <c r="RQ14" s="43"/>
      <c r="RR14" s="43"/>
      <c r="RS14" s="43"/>
      <c r="RT14" s="43"/>
      <c r="RU14" s="43"/>
      <c r="RV14" s="43"/>
      <c r="RW14" s="43"/>
      <c r="RX14" s="43"/>
      <c r="RY14" s="43"/>
      <c r="RZ14" s="43"/>
      <c r="SA14" s="43"/>
      <c r="SB14" s="43"/>
      <c r="SC14" s="43"/>
      <c r="SD14" s="43"/>
      <c r="SE14" s="43"/>
      <c r="SF14" s="43"/>
      <c r="SG14" s="43"/>
      <c r="SH14" s="43"/>
      <c r="SI14" s="43"/>
      <c r="SJ14" s="43"/>
      <c r="SK14" s="43"/>
      <c r="SL14" s="43"/>
      <c r="SM14" s="43"/>
      <c r="SN14" s="43"/>
      <c r="SO14" s="43"/>
      <c r="SP14" s="43"/>
      <c r="SQ14" s="43"/>
      <c r="SR14" s="43"/>
      <c r="SS14" s="43"/>
      <c r="ST14" s="43"/>
      <c r="SU14" s="43"/>
      <c r="SV14" s="43"/>
      <c r="SW14" s="43"/>
      <c r="SX14" s="43"/>
      <c r="SY14" s="43"/>
      <c r="SZ14" s="43"/>
      <c r="TA14" s="43"/>
      <c r="TB14" s="43"/>
      <c r="TC14" s="43"/>
      <c r="TD14" s="43"/>
      <c r="TE14" s="43"/>
      <c r="TF14" s="43"/>
      <c r="TG14" s="43"/>
      <c r="TH14" s="43"/>
      <c r="TI14" s="43"/>
      <c r="TJ14" s="43"/>
      <c r="TK14" s="43"/>
      <c r="TL14" s="43"/>
      <c r="TM14" s="43"/>
      <c r="TN14" s="43"/>
      <c r="TO14" s="43"/>
      <c r="TP14" s="43"/>
      <c r="TQ14" s="43"/>
      <c r="TR14" s="43"/>
      <c r="TS14" s="43"/>
      <c r="TT14" s="43"/>
      <c r="TU14" s="43"/>
      <c r="TV14" s="43"/>
      <c r="TW14" s="43"/>
      <c r="TX14" s="43"/>
      <c r="TY14" s="43"/>
      <c r="TZ14" s="43"/>
      <c r="UA14" s="43"/>
      <c r="UB14" s="43"/>
      <c r="UC14" s="43"/>
      <c r="UD14" s="43"/>
      <c r="UE14" s="43"/>
      <c r="UF14" s="43"/>
      <c r="UG14" s="43"/>
      <c r="UH14" s="43"/>
      <c r="UI14" s="43"/>
      <c r="UJ14" s="43"/>
      <c r="UK14" s="43"/>
      <c r="UL14" s="43"/>
      <c r="UM14" s="43"/>
      <c r="UN14" s="43"/>
      <c r="UO14" s="43"/>
      <c r="UP14" s="43"/>
      <c r="UQ14" s="43"/>
      <c r="UR14" s="43"/>
      <c r="US14" s="43"/>
      <c r="UT14" s="43"/>
      <c r="UU14" s="43"/>
      <c r="UV14" s="43"/>
      <c r="UW14" s="43"/>
      <c r="UX14" s="43"/>
      <c r="UY14" s="43"/>
      <c r="UZ14" s="43"/>
      <c r="VA14" s="43"/>
      <c r="VB14" s="43"/>
      <c r="VC14" s="43"/>
    </row>
    <row r="15" spans="1:575" x14ac:dyDescent="0.25">
      <c r="A15" s="37" t="s">
        <v>55</v>
      </c>
      <c r="B15" s="116" t="s">
        <v>88</v>
      </c>
      <c r="C15" s="117"/>
      <c r="D15" s="117"/>
      <c r="E15" s="25"/>
    </row>
    <row r="16" spans="1:575" s="40" customFormat="1" ht="3" customHeight="1" x14ac:dyDescent="0.25">
      <c r="A16" s="35"/>
      <c r="B16" s="39"/>
      <c r="C16" s="128"/>
      <c r="D16" s="129"/>
      <c r="E16" s="42"/>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c r="IW16" s="43"/>
      <c r="IX16" s="43"/>
      <c r="IY16" s="43"/>
      <c r="IZ16" s="43"/>
      <c r="JA16" s="43"/>
      <c r="JB16" s="43"/>
      <c r="JC16" s="43"/>
      <c r="JD16" s="43"/>
      <c r="JE16" s="43"/>
      <c r="JF16" s="43"/>
      <c r="JG16" s="43"/>
      <c r="JH16" s="43"/>
      <c r="JI16" s="43"/>
      <c r="JJ16" s="43"/>
      <c r="JK16" s="43"/>
      <c r="JL16" s="43"/>
      <c r="JM16" s="43"/>
      <c r="JN16" s="43"/>
      <c r="JO16" s="43"/>
      <c r="JP16" s="43"/>
      <c r="JQ16" s="43"/>
      <c r="JR16" s="43"/>
      <c r="JS16" s="43"/>
      <c r="JT16" s="43"/>
      <c r="JU16" s="43"/>
      <c r="JV16" s="43"/>
      <c r="JW16" s="43"/>
      <c r="JX16" s="43"/>
      <c r="JY16" s="43"/>
      <c r="JZ16" s="43"/>
      <c r="KA16" s="43"/>
      <c r="KB16" s="43"/>
      <c r="KC16" s="43"/>
      <c r="KD16" s="43"/>
      <c r="KE16" s="43"/>
      <c r="KF16" s="43"/>
      <c r="KG16" s="43"/>
      <c r="KH16" s="43"/>
      <c r="KI16" s="43"/>
      <c r="KJ16" s="43"/>
      <c r="KK16" s="43"/>
      <c r="KL16" s="43"/>
      <c r="KM16" s="43"/>
      <c r="KN16" s="43"/>
      <c r="KO16" s="43"/>
      <c r="KP16" s="43"/>
      <c r="KQ16" s="43"/>
      <c r="KR16" s="43"/>
      <c r="KS16" s="43"/>
      <c r="KT16" s="43"/>
      <c r="KU16" s="43"/>
      <c r="KV16" s="43"/>
      <c r="KW16" s="43"/>
      <c r="KX16" s="43"/>
      <c r="KY16" s="43"/>
      <c r="KZ16" s="43"/>
      <c r="LA16" s="43"/>
      <c r="LB16" s="43"/>
      <c r="LC16" s="43"/>
      <c r="LD16" s="43"/>
      <c r="LE16" s="43"/>
      <c r="LF16" s="43"/>
      <c r="LG16" s="43"/>
      <c r="LH16" s="43"/>
      <c r="LI16" s="43"/>
      <c r="LJ16" s="43"/>
      <c r="LK16" s="43"/>
      <c r="LL16" s="43"/>
      <c r="LM16" s="43"/>
      <c r="LN16" s="43"/>
      <c r="LO16" s="43"/>
      <c r="LP16" s="43"/>
      <c r="LQ16" s="43"/>
      <c r="LR16" s="43"/>
      <c r="LS16" s="43"/>
      <c r="LT16" s="43"/>
      <c r="LU16" s="43"/>
      <c r="LV16" s="43"/>
      <c r="LW16" s="43"/>
      <c r="LX16" s="43"/>
      <c r="LY16" s="43"/>
      <c r="LZ16" s="43"/>
      <c r="MA16" s="43"/>
      <c r="MB16" s="43"/>
      <c r="MC16" s="43"/>
      <c r="MD16" s="43"/>
      <c r="ME16" s="43"/>
      <c r="MF16" s="43"/>
      <c r="MG16" s="43"/>
      <c r="MH16" s="43"/>
      <c r="MI16" s="43"/>
      <c r="MJ16" s="43"/>
      <c r="MK16" s="43"/>
      <c r="ML16" s="43"/>
      <c r="MM16" s="43"/>
      <c r="MN16" s="43"/>
      <c r="MO16" s="43"/>
      <c r="MP16" s="43"/>
      <c r="MQ16" s="43"/>
      <c r="MR16" s="43"/>
      <c r="MS16" s="43"/>
      <c r="MT16" s="43"/>
      <c r="MU16" s="43"/>
      <c r="MV16" s="43"/>
      <c r="MW16" s="43"/>
      <c r="MX16" s="43"/>
      <c r="MY16" s="43"/>
      <c r="MZ16" s="43"/>
      <c r="NA16" s="43"/>
      <c r="NB16" s="43"/>
      <c r="NC16" s="43"/>
      <c r="ND16" s="43"/>
      <c r="NE16" s="43"/>
      <c r="NF16" s="43"/>
      <c r="NG16" s="43"/>
      <c r="NH16" s="43"/>
      <c r="NI16" s="43"/>
      <c r="NJ16" s="43"/>
      <c r="NK16" s="43"/>
      <c r="NL16" s="43"/>
      <c r="NM16" s="43"/>
      <c r="NN16" s="43"/>
      <c r="NO16" s="43"/>
      <c r="NP16" s="43"/>
      <c r="NQ16" s="43"/>
      <c r="NR16" s="43"/>
      <c r="NS16" s="43"/>
      <c r="NT16" s="43"/>
      <c r="NU16" s="43"/>
      <c r="NV16" s="43"/>
      <c r="NW16" s="43"/>
      <c r="NX16" s="43"/>
      <c r="NY16" s="43"/>
      <c r="NZ16" s="43"/>
      <c r="OA16" s="43"/>
      <c r="OB16" s="43"/>
      <c r="OC16" s="43"/>
      <c r="OD16" s="43"/>
      <c r="OE16" s="43"/>
      <c r="OF16" s="43"/>
      <c r="OG16" s="43"/>
      <c r="OH16" s="43"/>
      <c r="OI16" s="43"/>
      <c r="OJ16" s="43"/>
      <c r="OK16" s="43"/>
      <c r="OL16" s="43"/>
      <c r="OM16" s="43"/>
      <c r="ON16" s="43"/>
      <c r="OO16" s="43"/>
      <c r="OP16" s="43"/>
      <c r="OQ16" s="43"/>
      <c r="OR16" s="43"/>
      <c r="OS16" s="43"/>
      <c r="OT16" s="43"/>
      <c r="OU16" s="43"/>
      <c r="OV16" s="43"/>
      <c r="OW16" s="43"/>
      <c r="OX16" s="43"/>
      <c r="OY16" s="43"/>
      <c r="OZ16" s="43"/>
      <c r="PA16" s="43"/>
      <c r="PB16" s="43"/>
      <c r="PC16" s="43"/>
      <c r="PD16" s="43"/>
      <c r="PE16" s="43"/>
      <c r="PF16" s="43"/>
      <c r="PG16" s="43"/>
      <c r="PH16" s="43"/>
      <c r="PI16" s="43"/>
      <c r="PJ16" s="43"/>
      <c r="PK16" s="43"/>
      <c r="PL16" s="43"/>
      <c r="PM16" s="43"/>
      <c r="PN16" s="43"/>
      <c r="PO16" s="43"/>
      <c r="PP16" s="43"/>
      <c r="PQ16" s="43"/>
      <c r="PR16" s="43"/>
      <c r="PS16" s="43"/>
      <c r="PT16" s="43"/>
      <c r="PU16" s="43"/>
      <c r="PV16" s="43"/>
      <c r="PW16" s="43"/>
      <c r="PX16" s="43"/>
      <c r="PY16" s="43"/>
      <c r="PZ16" s="43"/>
      <c r="QA16" s="43"/>
      <c r="QB16" s="43"/>
      <c r="QC16" s="43"/>
      <c r="QD16" s="43"/>
      <c r="QE16" s="43"/>
      <c r="QF16" s="43"/>
      <c r="QG16" s="43"/>
      <c r="QH16" s="43"/>
      <c r="QI16" s="43"/>
      <c r="QJ16" s="43"/>
      <c r="QK16" s="43"/>
      <c r="QL16" s="43"/>
      <c r="QM16" s="43"/>
      <c r="QN16" s="43"/>
      <c r="QO16" s="43"/>
      <c r="QP16" s="43"/>
      <c r="QQ16" s="43"/>
      <c r="QR16" s="43"/>
      <c r="QS16" s="43"/>
      <c r="QT16" s="43"/>
      <c r="QU16" s="43"/>
      <c r="QV16" s="43"/>
      <c r="QW16" s="43"/>
      <c r="QX16" s="43"/>
      <c r="QY16" s="43"/>
      <c r="QZ16" s="43"/>
      <c r="RA16" s="43"/>
      <c r="RB16" s="43"/>
      <c r="RC16" s="43"/>
      <c r="RD16" s="43"/>
      <c r="RE16" s="43"/>
      <c r="RF16" s="43"/>
      <c r="RG16" s="43"/>
      <c r="RH16" s="43"/>
      <c r="RI16" s="43"/>
      <c r="RJ16" s="43"/>
      <c r="RK16" s="43"/>
      <c r="RL16" s="43"/>
      <c r="RM16" s="43"/>
      <c r="RN16" s="43"/>
      <c r="RO16" s="43"/>
      <c r="RP16" s="43"/>
      <c r="RQ16" s="43"/>
      <c r="RR16" s="43"/>
      <c r="RS16" s="43"/>
      <c r="RT16" s="43"/>
      <c r="RU16" s="43"/>
      <c r="RV16" s="43"/>
      <c r="RW16" s="43"/>
      <c r="RX16" s="43"/>
      <c r="RY16" s="43"/>
      <c r="RZ16" s="43"/>
      <c r="SA16" s="43"/>
      <c r="SB16" s="43"/>
      <c r="SC16" s="43"/>
      <c r="SD16" s="43"/>
      <c r="SE16" s="43"/>
      <c r="SF16" s="43"/>
      <c r="SG16" s="43"/>
      <c r="SH16" s="43"/>
      <c r="SI16" s="43"/>
      <c r="SJ16" s="43"/>
      <c r="SK16" s="43"/>
      <c r="SL16" s="43"/>
      <c r="SM16" s="43"/>
      <c r="SN16" s="43"/>
      <c r="SO16" s="43"/>
      <c r="SP16" s="43"/>
      <c r="SQ16" s="43"/>
      <c r="SR16" s="43"/>
      <c r="SS16" s="43"/>
      <c r="ST16" s="43"/>
      <c r="SU16" s="43"/>
      <c r="SV16" s="43"/>
      <c r="SW16" s="43"/>
      <c r="SX16" s="43"/>
      <c r="SY16" s="43"/>
      <c r="SZ16" s="43"/>
      <c r="TA16" s="43"/>
      <c r="TB16" s="43"/>
      <c r="TC16" s="43"/>
      <c r="TD16" s="43"/>
      <c r="TE16" s="43"/>
      <c r="TF16" s="43"/>
      <c r="TG16" s="43"/>
      <c r="TH16" s="43"/>
      <c r="TI16" s="43"/>
      <c r="TJ16" s="43"/>
      <c r="TK16" s="43"/>
      <c r="TL16" s="43"/>
      <c r="TM16" s="43"/>
      <c r="TN16" s="43"/>
      <c r="TO16" s="43"/>
      <c r="TP16" s="43"/>
      <c r="TQ16" s="43"/>
      <c r="TR16" s="43"/>
      <c r="TS16" s="43"/>
      <c r="TT16" s="43"/>
      <c r="TU16" s="43"/>
      <c r="TV16" s="43"/>
      <c r="TW16" s="43"/>
      <c r="TX16" s="43"/>
      <c r="TY16" s="43"/>
      <c r="TZ16" s="43"/>
      <c r="UA16" s="43"/>
      <c r="UB16" s="43"/>
      <c r="UC16" s="43"/>
      <c r="UD16" s="43"/>
      <c r="UE16" s="43"/>
      <c r="UF16" s="43"/>
      <c r="UG16" s="43"/>
      <c r="UH16" s="43"/>
      <c r="UI16" s="43"/>
      <c r="UJ16" s="43"/>
      <c r="UK16" s="43"/>
      <c r="UL16" s="43"/>
      <c r="UM16" s="43"/>
      <c r="UN16" s="43"/>
      <c r="UO16" s="43"/>
      <c r="UP16" s="43"/>
      <c r="UQ16" s="43"/>
      <c r="UR16" s="43"/>
      <c r="US16" s="43"/>
      <c r="UT16" s="43"/>
      <c r="UU16" s="43"/>
      <c r="UV16" s="43"/>
      <c r="UW16" s="43"/>
      <c r="UX16" s="43"/>
      <c r="UY16" s="43"/>
      <c r="UZ16" s="43"/>
      <c r="VA16" s="43"/>
      <c r="VB16" s="43"/>
      <c r="VC16" s="43"/>
    </row>
    <row r="17" spans="1:575" x14ac:dyDescent="0.25">
      <c r="A17" s="37" t="s">
        <v>77</v>
      </c>
      <c r="B17" s="24" t="s">
        <v>150</v>
      </c>
      <c r="C17" s="130"/>
      <c r="D17" s="130"/>
      <c r="E17" s="25"/>
    </row>
    <row r="18" spans="1:575" s="40" customFormat="1" ht="3" customHeight="1" x14ac:dyDescent="0.25">
      <c r="A18" s="35"/>
      <c r="B18" s="39"/>
      <c r="C18" s="128"/>
      <c r="D18" s="129"/>
      <c r="E18" s="42"/>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c r="IW18" s="43"/>
      <c r="IX18" s="43"/>
      <c r="IY18" s="43"/>
      <c r="IZ18" s="43"/>
      <c r="JA18" s="43"/>
      <c r="JB18" s="43"/>
      <c r="JC18" s="43"/>
      <c r="JD18" s="43"/>
      <c r="JE18" s="43"/>
      <c r="JF18" s="43"/>
      <c r="JG18" s="43"/>
      <c r="JH18" s="43"/>
      <c r="JI18" s="43"/>
      <c r="JJ18" s="43"/>
      <c r="JK18" s="43"/>
      <c r="JL18" s="43"/>
      <c r="JM18" s="43"/>
      <c r="JN18" s="43"/>
      <c r="JO18" s="43"/>
      <c r="JP18" s="43"/>
      <c r="JQ18" s="43"/>
      <c r="JR18" s="43"/>
      <c r="JS18" s="43"/>
      <c r="JT18" s="43"/>
      <c r="JU18" s="43"/>
      <c r="JV18" s="43"/>
      <c r="JW18" s="43"/>
      <c r="JX18" s="43"/>
      <c r="JY18" s="43"/>
      <c r="JZ18" s="43"/>
      <c r="KA18" s="43"/>
      <c r="KB18" s="43"/>
      <c r="KC18" s="43"/>
      <c r="KD18" s="43"/>
      <c r="KE18" s="43"/>
      <c r="KF18" s="43"/>
      <c r="KG18" s="43"/>
      <c r="KH18" s="43"/>
      <c r="KI18" s="43"/>
      <c r="KJ18" s="43"/>
      <c r="KK18" s="43"/>
      <c r="KL18" s="43"/>
      <c r="KM18" s="43"/>
      <c r="KN18" s="43"/>
      <c r="KO18" s="43"/>
      <c r="KP18" s="43"/>
      <c r="KQ18" s="43"/>
      <c r="KR18" s="43"/>
      <c r="KS18" s="43"/>
      <c r="KT18" s="43"/>
      <c r="KU18" s="43"/>
      <c r="KV18" s="43"/>
      <c r="KW18" s="43"/>
      <c r="KX18" s="43"/>
      <c r="KY18" s="43"/>
      <c r="KZ18" s="43"/>
      <c r="LA18" s="43"/>
      <c r="LB18" s="43"/>
      <c r="LC18" s="43"/>
      <c r="LD18" s="43"/>
      <c r="LE18" s="43"/>
      <c r="LF18" s="43"/>
      <c r="LG18" s="43"/>
      <c r="LH18" s="43"/>
      <c r="LI18" s="43"/>
      <c r="LJ18" s="43"/>
      <c r="LK18" s="43"/>
      <c r="LL18" s="43"/>
      <c r="LM18" s="43"/>
      <c r="LN18" s="43"/>
      <c r="LO18" s="43"/>
      <c r="LP18" s="43"/>
      <c r="LQ18" s="43"/>
      <c r="LR18" s="43"/>
      <c r="LS18" s="43"/>
      <c r="LT18" s="43"/>
      <c r="LU18" s="43"/>
      <c r="LV18" s="43"/>
      <c r="LW18" s="43"/>
      <c r="LX18" s="43"/>
      <c r="LY18" s="43"/>
      <c r="LZ18" s="43"/>
      <c r="MA18" s="43"/>
      <c r="MB18" s="43"/>
      <c r="MC18" s="43"/>
      <c r="MD18" s="43"/>
      <c r="ME18" s="43"/>
      <c r="MF18" s="43"/>
      <c r="MG18" s="43"/>
      <c r="MH18" s="43"/>
      <c r="MI18" s="43"/>
      <c r="MJ18" s="43"/>
      <c r="MK18" s="43"/>
      <c r="ML18" s="43"/>
      <c r="MM18" s="43"/>
      <c r="MN18" s="43"/>
      <c r="MO18" s="43"/>
      <c r="MP18" s="43"/>
      <c r="MQ18" s="43"/>
      <c r="MR18" s="43"/>
      <c r="MS18" s="43"/>
      <c r="MT18" s="43"/>
      <c r="MU18" s="43"/>
      <c r="MV18" s="43"/>
      <c r="MW18" s="43"/>
      <c r="MX18" s="43"/>
      <c r="MY18" s="43"/>
      <c r="MZ18" s="43"/>
      <c r="NA18" s="43"/>
      <c r="NB18" s="43"/>
      <c r="NC18" s="43"/>
      <c r="ND18" s="43"/>
      <c r="NE18" s="43"/>
      <c r="NF18" s="43"/>
      <c r="NG18" s="43"/>
      <c r="NH18" s="43"/>
      <c r="NI18" s="43"/>
      <c r="NJ18" s="43"/>
      <c r="NK18" s="43"/>
      <c r="NL18" s="43"/>
      <c r="NM18" s="43"/>
      <c r="NN18" s="43"/>
      <c r="NO18" s="43"/>
      <c r="NP18" s="43"/>
      <c r="NQ18" s="43"/>
      <c r="NR18" s="43"/>
      <c r="NS18" s="43"/>
      <c r="NT18" s="43"/>
      <c r="NU18" s="43"/>
      <c r="NV18" s="43"/>
      <c r="NW18" s="43"/>
      <c r="NX18" s="43"/>
      <c r="NY18" s="43"/>
      <c r="NZ18" s="43"/>
      <c r="OA18" s="43"/>
      <c r="OB18" s="43"/>
      <c r="OC18" s="43"/>
      <c r="OD18" s="43"/>
      <c r="OE18" s="43"/>
      <c r="OF18" s="43"/>
      <c r="OG18" s="43"/>
      <c r="OH18" s="43"/>
      <c r="OI18" s="43"/>
      <c r="OJ18" s="43"/>
      <c r="OK18" s="43"/>
      <c r="OL18" s="43"/>
      <c r="OM18" s="43"/>
      <c r="ON18" s="43"/>
      <c r="OO18" s="43"/>
      <c r="OP18" s="43"/>
      <c r="OQ18" s="43"/>
      <c r="OR18" s="43"/>
      <c r="OS18" s="43"/>
      <c r="OT18" s="43"/>
      <c r="OU18" s="43"/>
      <c r="OV18" s="43"/>
      <c r="OW18" s="43"/>
      <c r="OX18" s="43"/>
      <c r="OY18" s="43"/>
      <c r="OZ18" s="43"/>
      <c r="PA18" s="43"/>
      <c r="PB18" s="43"/>
      <c r="PC18" s="43"/>
      <c r="PD18" s="43"/>
      <c r="PE18" s="43"/>
      <c r="PF18" s="43"/>
      <c r="PG18" s="43"/>
      <c r="PH18" s="43"/>
      <c r="PI18" s="43"/>
      <c r="PJ18" s="43"/>
      <c r="PK18" s="43"/>
      <c r="PL18" s="43"/>
      <c r="PM18" s="43"/>
      <c r="PN18" s="43"/>
      <c r="PO18" s="43"/>
      <c r="PP18" s="43"/>
      <c r="PQ18" s="43"/>
      <c r="PR18" s="43"/>
      <c r="PS18" s="43"/>
      <c r="PT18" s="43"/>
      <c r="PU18" s="43"/>
      <c r="PV18" s="43"/>
      <c r="PW18" s="43"/>
      <c r="PX18" s="43"/>
      <c r="PY18" s="43"/>
      <c r="PZ18" s="43"/>
      <c r="QA18" s="43"/>
      <c r="QB18" s="43"/>
      <c r="QC18" s="43"/>
      <c r="QD18" s="43"/>
      <c r="QE18" s="43"/>
      <c r="QF18" s="43"/>
      <c r="QG18" s="43"/>
      <c r="QH18" s="43"/>
      <c r="QI18" s="43"/>
      <c r="QJ18" s="43"/>
      <c r="QK18" s="43"/>
      <c r="QL18" s="43"/>
      <c r="QM18" s="43"/>
      <c r="QN18" s="43"/>
      <c r="QO18" s="43"/>
      <c r="QP18" s="43"/>
      <c r="QQ18" s="43"/>
      <c r="QR18" s="43"/>
      <c r="QS18" s="43"/>
      <c r="QT18" s="43"/>
      <c r="QU18" s="43"/>
      <c r="QV18" s="43"/>
      <c r="QW18" s="43"/>
      <c r="QX18" s="43"/>
      <c r="QY18" s="43"/>
      <c r="QZ18" s="43"/>
      <c r="RA18" s="43"/>
      <c r="RB18" s="43"/>
      <c r="RC18" s="43"/>
      <c r="RD18" s="43"/>
      <c r="RE18" s="43"/>
      <c r="RF18" s="43"/>
      <c r="RG18" s="43"/>
      <c r="RH18" s="43"/>
      <c r="RI18" s="43"/>
      <c r="RJ18" s="43"/>
      <c r="RK18" s="43"/>
      <c r="RL18" s="43"/>
      <c r="RM18" s="43"/>
      <c r="RN18" s="43"/>
      <c r="RO18" s="43"/>
      <c r="RP18" s="43"/>
      <c r="RQ18" s="43"/>
      <c r="RR18" s="43"/>
      <c r="RS18" s="43"/>
      <c r="RT18" s="43"/>
      <c r="RU18" s="43"/>
      <c r="RV18" s="43"/>
      <c r="RW18" s="43"/>
      <c r="RX18" s="43"/>
      <c r="RY18" s="43"/>
      <c r="RZ18" s="43"/>
      <c r="SA18" s="43"/>
      <c r="SB18" s="43"/>
      <c r="SC18" s="43"/>
      <c r="SD18" s="43"/>
      <c r="SE18" s="43"/>
      <c r="SF18" s="43"/>
      <c r="SG18" s="43"/>
      <c r="SH18" s="43"/>
      <c r="SI18" s="43"/>
      <c r="SJ18" s="43"/>
      <c r="SK18" s="43"/>
      <c r="SL18" s="43"/>
      <c r="SM18" s="43"/>
      <c r="SN18" s="43"/>
      <c r="SO18" s="43"/>
      <c r="SP18" s="43"/>
      <c r="SQ18" s="43"/>
      <c r="SR18" s="43"/>
      <c r="SS18" s="43"/>
      <c r="ST18" s="43"/>
      <c r="SU18" s="43"/>
      <c r="SV18" s="43"/>
      <c r="SW18" s="43"/>
      <c r="SX18" s="43"/>
      <c r="SY18" s="43"/>
      <c r="SZ18" s="43"/>
      <c r="TA18" s="43"/>
      <c r="TB18" s="43"/>
      <c r="TC18" s="43"/>
      <c r="TD18" s="43"/>
      <c r="TE18" s="43"/>
      <c r="TF18" s="43"/>
      <c r="TG18" s="43"/>
      <c r="TH18" s="43"/>
      <c r="TI18" s="43"/>
      <c r="TJ18" s="43"/>
      <c r="TK18" s="43"/>
      <c r="TL18" s="43"/>
      <c r="TM18" s="43"/>
      <c r="TN18" s="43"/>
      <c r="TO18" s="43"/>
      <c r="TP18" s="43"/>
      <c r="TQ18" s="43"/>
      <c r="TR18" s="43"/>
      <c r="TS18" s="43"/>
      <c r="TT18" s="43"/>
      <c r="TU18" s="43"/>
      <c r="TV18" s="43"/>
      <c r="TW18" s="43"/>
      <c r="TX18" s="43"/>
      <c r="TY18" s="43"/>
      <c r="TZ18" s="43"/>
      <c r="UA18" s="43"/>
      <c r="UB18" s="43"/>
      <c r="UC18" s="43"/>
      <c r="UD18" s="43"/>
      <c r="UE18" s="43"/>
      <c r="UF18" s="43"/>
      <c r="UG18" s="43"/>
      <c r="UH18" s="43"/>
      <c r="UI18" s="43"/>
      <c r="UJ18" s="43"/>
      <c r="UK18" s="43"/>
      <c r="UL18" s="43"/>
      <c r="UM18" s="43"/>
      <c r="UN18" s="43"/>
      <c r="UO18" s="43"/>
      <c r="UP18" s="43"/>
      <c r="UQ18" s="43"/>
      <c r="UR18" s="43"/>
      <c r="US18" s="43"/>
      <c r="UT18" s="43"/>
      <c r="UU18" s="43"/>
      <c r="UV18" s="43"/>
      <c r="UW18" s="43"/>
      <c r="UX18" s="43"/>
      <c r="UY18" s="43"/>
      <c r="UZ18" s="43"/>
      <c r="VA18" s="43"/>
      <c r="VB18" s="43"/>
      <c r="VC18" s="43"/>
    </row>
    <row r="19" spans="1:575" x14ac:dyDescent="0.25">
      <c r="A19" s="37" t="s">
        <v>76</v>
      </c>
      <c r="B19" s="116" t="s">
        <v>152</v>
      </c>
      <c r="C19" s="117"/>
      <c r="D19" s="117"/>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c r="IU19" s="79"/>
      <c r="IV19" s="79"/>
      <c r="IW19" s="79"/>
      <c r="IX19" s="79"/>
      <c r="IY19" s="79"/>
      <c r="IZ19" s="79"/>
      <c r="JA19" s="79"/>
      <c r="JB19" s="79"/>
      <c r="JC19" s="79"/>
      <c r="JD19" s="79"/>
      <c r="JE19" s="79"/>
      <c r="JF19" s="79"/>
      <c r="JG19" s="79"/>
      <c r="JH19" s="79"/>
      <c r="JI19" s="79"/>
      <c r="JJ19" s="79"/>
      <c r="JK19" s="79"/>
      <c r="JL19" s="79"/>
      <c r="JM19" s="79"/>
      <c r="JN19" s="79"/>
      <c r="JO19" s="79"/>
      <c r="JP19" s="79"/>
      <c r="JQ19" s="79"/>
      <c r="JR19" s="79"/>
      <c r="JS19" s="79"/>
      <c r="JT19" s="79"/>
      <c r="JU19" s="79"/>
      <c r="JV19" s="79"/>
      <c r="JW19" s="79"/>
      <c r="JX19" s="79"/>
      <c r="JY19" s="79"/>
      <c r="JZ19" s="79"/>
      <c r="KA19" s="79"/>
      <c r="KB19" s="79"/>
      <c r="KC19" s="79"/>
      <c r="KD19" s="79"/>
      <c r="KE19" s="79"/>
      <c r="KF19" s="79"/>
      <c r="KG19" s="79"/>
      <c r="KH19" s="79"/>
      <c r="KI19" s="79"/>
      <c r="KJ19" s="79"/>
      <c r="KK19" s="79"/>
      <c r="KL19" s="79"/>
      <c r="KM19" s="79"/>
      <c r="KN19" s="79"/>
      <c r="KO19" s="79"/>
      <c r="KP19" s="79"/>
      <c r="KQ19" s="79"/>
      <c r="KR19" s="79"/>
      <c r="KS19" s="79"/>
      <c r="KT19" s="79"/>
      <c r="KU19" s="79"/>
      <c r="KV19" s="79"/>
      <c r="KW19" s="79"/>
      <c r="KX19" s="79"/>
      <c r="KY19" s="79"/>
      <c r="KZ19" s="79"/>
      <c r="LA19" s="79"/>
      <c r="LB19" s="79"/>
      <c r="LC19" s="79"/>
      <c r="LD19" s="79"/>
      <c r="LE19" s="79"/>
      <c r="LF19" s="79"/>
      <c r="LG19" s="79"/>
      <c r="LH19" s="79"/>
      <c r="LI19" s="79"/>
      <c r="LJ19" s="79"/>
      <c r="LK19" s="79"/>
      <c r="LL19" s="79"/>
      <c r="LM19" s="79"/>
      <c r="LN19" s="79"/>
      <c r="LO19" s="79"/>
      <c r="LP19" s="79"/>
      <c r="LQ19" s="79"/>
      <c r="LR19" s="79"/>
      <c r="LS19" s="79"/>
      <c r="LT19" s="79"/>
      <c r="LU19" s="79"/>
      <c r="LV19" s="79"/>
      <c r="LW19" s="79"/>
      <c r="LX19" s="79"/>
      <c r="LY19" s="79"/>
      <c r="LZ19" s="79"/>
      <c r="MA19" s="79"/>
      <c r="MB19" s="79"/>
      <c r="MC19" s="79"/>
      <c r="MD19" s="79"/>
      <c r="ME19" s="79"/>
      <c r="MF19" s="79"/>
      <c r="MG19" s="79"/>
      <c r="MH19" s="79"/>
      <c r="MI19" s="79"/>
      <c r="MJ19" s="79"/>
      <c r="MK19" s="79"/>
      <c r="ML19" s="79"/>
      <c r="MM19" s="79"/>
      <c r="MN19" s="79"/>
      <c r="MO19" s="79"/>
      <c r="MP19" s="79"/>
      <c r="MQ19" s="79"/>
      <c r="MR19" s="79"/>
      <c r="MS19" s="79"/>
      <c r="MT19" s="79"/>
      <c r="MU19" s="79"/>
      <c r="MV19" s="79"/>
      <c r="MW19" s="79"/>
      <c r="MX19" s="79"/>
      <c r="MY19" s="79"/>
      <c r="MZ19" s="79"/>
      <c r="NA19" s="79"/>
      <c r="NB19" s="79"/>
      <c r="NC19" s="79"/>
      <c r="ND19" s="79"/>
      <c r="NE19" s="79"/>
      <c r="NF19" s="79"/>
      <c r="NG19" s="79"/>
      <c r="NH19" s="79"/>
      <c r="NI19" s="79"/>
      <c r="NJ19" s="79"/>
      <c r="NK19" s="79"/>
      <c r="NL19" s="79"/>
      <c r="NM19" s="79"/>
      <c r="NN19" s="79"/>
      <c r="NO19" s="79"/>
      <c r="NP19" s="79"/>
      <c r="NQ19" s="79"/>
      <c r="NR19" s="79"/>
      <c r="NS19" s="79"/>
      <c r="NT19" s="79"/>
      <c r="NU19" s="79"/>
      <c r="NV19" s="79"/>
      <c r="NW19" s="79"/>
      <c r="NX19" s="79"/>
      <c r="NY19" s="79"/>
      <c r="NZ19" s="79"/>
      <c r="OA19" s="79"/>
      <c r="OB19" s="79"/>
      <c r="OC19" s="79"/>
      <c r="OD19" s="79"/>
      <c r="OE19" s="79"/>
      <c r="OF19" s="79"/>
      <c r="OG19" s="79"/>
      <c r="OH19" s="79"/>
      <c r="OI19" s="79"/>
      <c r="OJ19" s="79"/>
      <c r="OK19" s="79"/>
      <c r="OL19" s="79"/>
      <c r="OM19" s="79"/>
      <c r="ON19" s="79"/>
      <c r="OO19" s="79"/>
      <c r="OP19" s="79"/>
      <c r="OQ19" s="79"/>
      <c r="OR19" s="79"/>
      <c r="OS19" s="79"/>
      <c r="OT19" s="79"/>
      <c r="OU19" s="79"/>
      <c r="OV19" s="79"/>
      <c r="OW19" s="79"/>
      <c r="OX19" s="79"/>
      <c r="OY19" s="79"/>
      <c r="OZ19" s="79"/>
      <c r="PA19" s="79"/>
      <c r="PB19" s="79"/>
      <c r="PC19" s="79"/>
      <c r="PD19" s="79"/>
      <c r="PE19" s="79"/>
      <c r="PF19" s="79"/>
      <c r="PG19" s="79"/>
      <c r="PH19" s="79"/>
      <c r="PI19" s="79"/>
      <c r="PJ19" s="79"/>
      <c r="PK19" s="79"/>
      <c r="PL19" s="79"/>
      <c r="PM19" s="79"/>
      <c r="PN19" s="79"/>
      <c r="PO19" s="79"/>
      <c r="PP19" s="79"/>
      <c r="PQ19" s="79"/>
      <c r="PR19" s="79"/>
      <c r="PS19" s="79"/>
      <c r="PT19" s="79"/>
      <c r="PU19" s="79"/>
      <c r="PV19" s="79"/>
      <c r="PW19" s="79"/>
      <c r="PX19" s="79"/>
      <c r="PY19" s="79"/>
      <c r="PZ19" s="79"/>
      <c r="QA19" s="79"/>
      <c r="QB19" s="79"/>
      <c r="QC19" s="79"/>
      <c r="QD19" s="79"/>
      <c r="QE19" s="79"/>
      <c r="QF19" s="79"/>
      <c r="QG19" s="79"/>
      <c r="QH19" s="79"/>
      <c r="QI19" s="79"/>
      <c r="QJ19" s="79"/>
      <c r="QK19" s="79"/>
      <c r="QL19" s="79"/>
      <c r="QM19" s="79"/>
      <c r="QN19" s="79"/>
      <c r="QO19" s="79"/>
      <c r="QP19" s="79"/>
      <c r="QQ19" s="79"/>
      <c r="QR19" s="79"/>
      <c r="QS19" s="79"/>
      <c r="QT19" s="79"/>
      <c r="QU19" s="79"/>
      <c r="QV19" s="79"/>
      <c r="QW19" s="79"/>
      <c r="QX19" s="79"/>
      <c r="QY19" s="79"/>
      <c r="QZ19" s="79"/>
      <c r="RA19" s="79"/>
      <c r="RB19" s="79"/>
      <c r="RC19" s="79"/>
      <c r="RD19" s="79"/>
      <c r="RE19" s="79"/>
      <c r="RF19" s="79"/>
      <c r="RG19" s="79"/>
      <c r="RH19" s="79"/>
      <c r="RI19" s="79"/>
      <c r="RJ19" s="79"/>
      <c r="RK19" s="79"/>
      <c r="RL19" s="79"/>
      <c r="RM19" s="79"/>
      <c r="RN19" s="79"/>
      <c r="RO19" s="79"/>
      <c r="RP19" s="79"/>
      <c r="RQ19" s="79"/>
      <c r="RR19" s="79"/>
      <c r="RS19" s="79"/>
      <c r="RT19" s="79"/>
      <c r="RU19" s="79"/>
      <c r="RV19" s="79"/>
      <c r="RW19" s="79"/>
      <c r="RX19" s="79"/>
      <c r="RY19" s="79"/>
      <c r="RZ19" s="79"/>
      <c r="SA19" s="79"/>
      <c r="SB19" s="79"/>
      <c r="SC19" s="79"/>
      <c r="SD19" s="79"/>
      <c r="SE19" s="79"/>
      <c r="SF19" s="79"/>
      <c r="SG19" s="79"/>
      <c r="SH19" s="79"/>
      <c r="SI19" s="79"/>
      <c r="SJ19" s="79"/>
      <c r="SK19" s="79"/>
      <c r="SL19" s="79"/>
      <c r="SM19" s="79"/>
      <c r="SN19" s="79"/>
      <c r="SO19" s="79"/>
      <c r="SP19" s="79"/>
      <c r="SQ19" s="79"/>
      <c r="SR19" s="79"/>
      <c r="SS19" s="79"/>
      <c r="ST19" s="79"/>
      <c r="SU19" s="79"/>
      <c r="SV19" s="79"/>
      <c r="SW19" s="79"/>
      <c r="SX19" s="79"/>
      <c r="SY19" s="79"/>
      <c r="SZ19" s="79"/>
      <c r="TA19" s="79"/>
      <c r="TB19" s="79"/>
      <c r="TC19" s="79"/>
      <c r="TD19" s="79"/>
      <c r="TE19" s="79"/>
      <c r="TF19" s="79"/>
      <c r="TG19" s="79"/>
      <c r="TH19" s="79"/>
      <c r="TI19" s="79"/>
      <c r="TJ19" s="79"/>
      <c r="TK19" s="79"/>
      <c r="TL19" s="79"/>
      <c r="TM19" s="79"/>
      <c r="TN19" s="79"/>
      <c r="TO19" s="79"/>
      <c r="TP19" s="79"/>
      <c r="TQ19" s="79"/>
      <c r="TR19" s="79"/>
      <c r="TS19" s="79"/>
      <c r="TT19" s="79"/>
      <c r="TU19" s="79"/>
      <c r="TV19" s="79"/>
      <c r="TW19" s="79"/>
      <c r="TX19" s="79"/>
      <c r="TY19" s="79"/>
      <c r="TZ19" s="79"/>
      <c r="UA19" s="79"/>
      <c r="UB19" s="79"/>
      <c r="UC19" s="79"/>
      <c r="UD19" s="79"/>
      <c r="UE19" s="79"/>
      <c r="UF19" s="79"/>
      <c r="UG19" s="79"/>
      <c r="UH19" s="79"/>
      <c r="UI19" s="79"/>
      <c r="UJ19" s="79"/>
      <c r="UK19" s="79"/>
      <c r="UL19" s="79"/>
      <c r="UM19" s="79"/>
      <c r="UN19" s="79"/>
      <c r="UO19" s="79"/>
      <c r="UP19" s="79"/>
      <c r="UQ19" s="79"/>
      <c r="UR19" s="79"/>
      <c r="US19" s="79"/>
      <c r="UT19" s="79"/>
      <c r="UU19" s="79"/>
      <c r="UV19" s="79"/>
      <c r="UW19" s="79"/>
      <c r="UX19" s="79"/>
      <c r="UY19" s="79"/>
      <c r="UZ19" s="79"/>
      <c r="VA19" s="79"/>
      <c r="VB19" s="79"/>
      <c r="VC19" s="79"/>
    </row>
    <row r="20" spans="1:575" s="43" customFormat="1" ht="3" customHeight="1" x14ac:dyDescent="0.25">
      <c r="A20" s="80"/>
      <c r="B20" s="81"/>
      <c r="C20" s="82"/>
      <c r="D20" s="82"/>
    </row>
    <row r="21" spans="1:575" x14ac:dyDescent="0.25">
      <c r="A21" s="37" t="s">
        <v>78</v>
      </c>
      <c r="B21" s="120" t="s">
        <v>151</v>
      </c>
      <c r="C21" s="121"/>
      <c r="D21" s="121"/>
      <c r="E21" s="25"/>
    </row>
    <row r="22" spans="1:575" s="40" customFormat="1" ht="3" customHeight="1" x14ac:dyDescent="0.25">
      <c r="A22" s="35"/>
      <c r="B22" s="39"/>
      <c r="C22" s="128"/>
      <c r="D22" s="129"/>
      <c r="E22" s="42"/>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c r="IW22" s="43"/>
      <c r="IX22" s="43"/>
      <c r="IY22" s="43"/>
      <c r="IZ22" s="43"/>
      <c r="JA22" s="43"/>
      <c r="JB22" s="43"/>
      <c r="JC22" s="43"/>
      <c r="JD22" s="43"/>
      <c r="JE22" s="43"/>
      <c r="JF22" s="43"/>
      <c r="JG22" s="43"/>
      <c r="JH22" s="43"/>
      <c r="JI22" s="43"/>
      <c r="JJ22" s="43"/>
      <c r="JK22" s="43"/>
      <c r="JL22" s="43"/>
      <c r="JM22" s="43"/>
      <c r="JN22" s="43"/>
      <c r="JO22" s="43"/>
      <c r="JP22" s="43"/>
      <c r="JQ22" s="43"/>
      <c r="JR22" s="43"/>
      <c r="JS22" s="43"/>
      <c r="JT22" s="43"/>
      <c r="JU22" s="43"/>
      <c r="JV22" s="43"/>
      <c r="JW22" s="43"/>
      <c r="JX22" s="43"/>
      <c r="JY22" s="43"/>
      <c r="JZ22" s="43"/>
      <c r="KA22" s="43"/>
      <c r="KB22" s="43"/>
      <c r="KC22" s="43"/>
      <c r="KD22" s="43"/>
      <c r="KE22" s="43"/>
      <c r="KF22" s="43"/>
      <c r="KG22" s="43"/>
      <c r="KH22" s="43"/>
      <c r="KI22" s="43"/>
      <c r="KJ22" s="43"/>
      <c r="KK22" s="43"/>
      <c r="KL22" s="43"/>
      <c r="KM22" s="43"/>
      <c r="KN22" s="43"/>
      <c r="KO22" s="43"/>
      <c r="KP22" s="43"/>
      <c r="KQ22" s="43"/>
      <c r="KR22" s="43"/>
      <c r="KS22" s="43"/>
      <c r="KT22" s="43"/>
      <c r="KU22" s="43"/>
      <c r="KV22" s="43"/>
      <c r="KW22" s="43"/>
      <c r="KX22" s="43"/>
      <c r="KY22" s="43"/>
      <c r="KZ22" s="43"/>
      <c r="LA22" s="43"/>
      <c r="LB22" s="43"/>
      <c r="LC22" s="43"/>
      <c r="LD22" s="43"/>
      <c r="LE22" s="43"/>
      <c r="LF22" s="43"/>
      <c r="LG22" s="43"/>
      <c r="LH22" s="43"/>
      <c r="LI22" s="43"/>
      <c r="LJ22" s="43"/>
      <c r="LK22" s="43"/>
      <c r="LL22" s="43"/>
      <c r="LM22" s="43"/>
      <c r="LN22" s="43"/>
      <c r="LO22" s="43"/>
      <c r="LP22" s="43"/>
      <c r="LQ22" s="43"/>
      <c r="LR22" s="43"/>
      <c r="LS22" s="43"/>
      <c r="LT22" s="43"/>
      <c r="LU22" s="43"/>
      <c r="LV22" s="43"/>
      <c r="LW22" s="43"/>
      <c r="LX22" s="43"/>
      <c r="LY22" s="43"/>
      <c r="LZ22" s="43"/>
      <c r="MA22" s="43"/>
      <c r="MB22" s="43"/>
      <c r="MC22" s="43"/>
      <c r="MD22" s="43"/>
      <c r="ME22" s="43"/>
      <c r="MF22" s="43"/>
      <c r="MG22" s="43"/>
      <c r="MH22" s="43"/>
      <c r="MI22" s="43"/>
      <c r="MJ22" s="43"/>
      <c r="MK22" s="43"/>
      <c r="ML22" s="43"/>
      <c r="MM22" s="43"/>
      <c r="MN22" s="43"/>
      <c r="MO22" s="43"/>
      <c r="MP22" s="43"/>
      <c r="MQ22" s="43"/>
      <c r="MR22" s="43"/>
      <c r="MS22" s="43"/>
      <c r="MT22" s="43"/>
      <c r="MU22" s="43"/>
      <c r="MV22" s="43"/>
      <c r="MW22" s="43"/>
      <c r="MX22" s="43"/>
      <c r="MY22" s="43"/>
      <c r="MZ22" s="43"/>
      <c r="NA22" s="43"/>
      <c r="NB22" s="43"/>
      <c r="NC22" s="43"/>
      <c r="ND22" s="43"/>
      <c r="NE22" s="43"/>
      <c r="NF22" s="43"/>
      <c r="NG22" s="43"/>
      <c r="NH22" s="43"/>
      <c r="NI22" s="43"/>
      <c r="NJ22" s="43"/>
      <c r="NK22" s="43"/>
      <c r="NL22" s="43"/>
      <c r="NM22" s="43"/>
      <c r="NN22" s="43"/>
      <c r="NO22" s="43"/>
      <c r="NP22" s="43"/>
      <c r="NQ22" s="43"/>
      <c r="NR22" s="43"/>
      <c r="NS22" s="43"/>
      <c r="NT22" s="43"/>
      <c r="NU22" s="43"/>
      <c r="NV22" s="43"/>
      <c r="NW22" s="43"/>
      <c r="NX22" s="43"/>
      <c r="NY22" s="43"/>
      <c r="NZ22" s="43"/>
      <c r="OA22" s="43"/>
      <c r="OB22" s="43"/>
      <c r="OC22" s="43"/>
      <c r="OD22" s="43"/>
      <c r="OE22" s="43"/>
      <c r="OF22" s="43"/>
      <c r="OG22" s="43"/>
      <c r="OH22" s="43"/>
      <c r="OI22" s="43"/>
      <c r="OJ22" s="43"/>
      <c r="OK22" s="43"/>
      <c r="OL22" s="43"/>
      <c r="OM22" s="43"/>
      <c r="ON22" s="43"/>
      <c r="OO22" s="43"/>
      <c r="OP22" s="43"/>
      <c r="OQ22" s="43"/>
      <c r="OR22" s="43"/>
      <c r="OS22" s="43"/>
      <c r="OT22" s="43"/>
      <c r="OU22" s="43"/>
      <c r="OV22" s="43"/>
      <c r="OW22" s="43"/>
      <c r="OX22" s="43"/>
      <c r="OY22" s="43"/>
      <c r="OZ22" s="43"/>
      <c r="PA22" s="43"/>
      <c r="PB22" s="43"/>
      <c r="PC22" s="43"/>
      <c r="PD22" s="43"/>
      <c r="PE22" s="43"/>
      <c r="PF22" s="43"/>
      <c r="PG22" s="43"/>
      <c r="PH22" s="43"/>
      <c r="PI22" s="43"/>
      <c r="PJ22" s="43"/>
      <c r="PK22" s="43"/>
      <c r="PL22" s="43"/>
      <c r="PM22" s="43"/>
      <c r="PN22" s="43"/>
      <c r="PO22" s="43"/>
      <c r="PP22" s="43"/>
      <c r="PQ22" s="43"/>
      <c r="PR22" s="43"/>
      <c r="PS22" s="43"/>
      <c r="PT22" s="43"/>
      <c r="PU22" s="43"/>
      <c r="PV22" s="43"/>
      <c r="PW22" s="43"/>
      <c r="PX22" s="43"/>
      <c r="PY22" s="43"/>
      <c r="PZ22" s="43"/>
      <c r="QA22" s="43"/>
      <c r="QB22" s="43"/>
      <c r="QC22" s="43"/>
      <c r="QD22" s="43"/>
      <c r="QE22" s="43"/>
      <c r="QF22" s="43"/>
      <c r="QG22" s="43"/>
      <c r="QH22" s="43"/>
      <c r="QI22" s="43"/>
      <c r="QJ22" s="43"/>
      <c r="QK22" s="43"/>
      <c r="QL22" s="43"/>
      <c r="QM22" s="43"/>
      <c r="QN22" s="43"/>
      <c r="QO22" s="43"/>
      <c r="QP22" s="43"/>
      <c r="QQ22" s="43"/>
      <c r="QR22" s="43"/>
      <c r="QS22" s="43"/>
      <c r="QT22" s="43"/>
      <c r="QU22" s="43"/>
      <c r="QV22" s="43"/>
      <c r="QW22" s="43"/>
      <c r="QX22" s="43"/>
      <c r="QY22" s="43"/>
      <c r="QZ22" s="43"/>
      <c r="RA22" s="43"/>
      <c r="RB22" s="43"/>
      <c r="RC22" s="43"/>
      <c r="RD22" s="43"/>
      <c r="RE22" s="43"/>
      <c r="RF22" s="43"/>
      <c r="RG22" s="43"/>
      <c r="RH22" s="43"/>
      <c r="RI22" s="43"/>
      <c r="RJ22" s="43"/>
      <c r="RK22" s="43"/>
      <c r="RL22" s="43"/>
      <c r="RM22" s="43"/>
      <c r="RN22" s="43"/>
      <c r="RO22" s="43"/>
      <c r="RP22" s="43"/>
      <c r="RQ22" s="43"/>
      <c r="RR22" s="43"/>
      <c r="RS22" s="43"/>
      <c r="RT22" s="43"/>
      <c r="RU22" s="43"/>
      <c r="RV22" s="43"/>
      <c r="RW22" s="43"/>
      <c r="RX22" s="43"/>
      <c r="RY22" s="43"/>
      <c r="RZ22" s="43"/>
      <c r="SA22" s="43"/>
      <c r="SB22" s="43"/>
      <c r="SC22" s="43"/>
      <c r="SD22" s="43"/>
      <c r="SE22" s="43"/>
      <c r="SF22" s="43"/>
      <c r="SG22" s="43"/>
      <c r="SH22" s="43"/>
      <c r="SI22" s="43"/>
      <c r="SJ22" s="43"/>
      <c r="SK22" s="43"/>
      <c r="SL22" s="43"/>
      <c r="SM22" s="43"/>
      <c r="SN22" s="43"/>
      <c r="SO22" s="43"/>
      <c r="SP22" s="43"/>
      <c r="SQ22" s="43"/>
      <c r="SR22" s="43"/>
      <c r="SS22" s="43"/>
      <c r="ST22" s="43"/>
      <c r="SU22" s="43"/>
      <c r="SV22" s="43"/>
      <c r="SW22" s="43"/>
      <c r="SX22" s="43"/>
      <c r="SY22" s="43"/>
      <c r="SZ22" s="43"/>
      <c r="TA22" s="43"/>
      <c r="TB22" s="43"/>
      <c r="TC22" s="43"/>
      <c r="TD22" s="43"/>
      <c r="TE22" s="43"/>
      <c r="TF22" s="43"/>
      <c r="TG22" s="43"/>
      <c r="TH22" s="43"/>
      <c r="TI22" s="43"/>
      <c r="TJ22" s="43"/>
      <c r="TK22" s="43"/>
      <c r="TL22" s="43"/>
      <c r="TM22" s="43"/>
      <c r="TN22" s="43"/>
      <c r="TO22" s="43"/>
      <c r="TP22" s="43"/>
      <c r="TQ22" s="43"/>
      <c r="TR22" s="43"/>
      <c r="TS22" s="43"/>
      <c r="TT22" s="43"/>
      <c r="TU22" s="43"/>
      <c r="TV22" s="43"/>
      <c r="TW22" s="43"/>
      <c r="TX22" s="43"/>
      <c r="TY22" s="43"/>
      <c r="TZ22" s="43"/>
      <c r="UA22" s="43"/>
      <c r="UB22" s="43"/>
      <c r="UC22" s="43"/>
      <c r="UD22" s="43"/>
      <c r="UE22" s="43"/>
      <c r="UF22" s="43"/>
      <c r="UG22" s="43"/>
      <c r="UH22" s="43"/>
      <c r="UI22" s="43"/>
      <c r="UJ22" s="43"/>
      <c r="UK22" s="43"/>
      <c r="UL22" s="43"/>
      <c r="UM22" s="43"/>
      <c r="UN22" s="43"/>
      <c r="UO22" s="43"/>
      <c r="UP22" s="43"/>
      <c r="UQ22" s="43"/>
      <c r="UR22" s="43"/>
      <c r="US22" s="43"/>
      <c r="UT22" s="43"/>
      <c r="UU22" s="43"/>
      <c r="UV22" s="43"/>
      <c r="UW22" s="43"/>
      <c r="UX22" s="43"/>
      <c r="UY22" s="43"/>
      <c r="UZ22" s="43"/>
      <c r="VA22" s="43"/>
      <c r="VB22" s="43"/>
      <c r="VC22" s="43"/>
    </row>
    <row r="23" spans="1:575" x14ac:dyDescent="0.25">
      <c r="A23" s="38" t="s">
        <v>57</v>
      </c>
      <c r="B23" s="116" t="s">
        <v>153</v>
      </c>
      <c r="C23" s="117"/>
      <c r="D23" s="117"/>
      <c r="E23" s="25"/>
    </row>
    <row r="24" spans="1:575" ht="3.95" customHeight="1" x14ac:dyDescent="0.25">
      <c r="A24" s="27"/>
      <c r="B24" s="34"/>
      <c r="C24" s="134"/>
      <c r="D24" s="135"/>
      <c r="E24" s="25"/>
    </row>
    <row r="25" spans="1:575" x14ac:dyDescent="0.25">
      <c r="A25" s="30" t="s">
        <v>1</v>
      </c>
      <c r="B25" s="29"/>
      <c r="C25" s="136"/>
      <c r="D25" s="137"/>
      <c r="E25" s="25"/>
    </row>
    <row r="26" spans="1:575" ht="361.5" customHeight="1" x14ac:dyDescent="0.25">
      <c r="A26" s="143" t="s">
        <v>154</v>
      </c>
      <c r="B26" s="144"/>
      <c r="C26" s="144"/>
      <c r="D26" s="145"/>
    </row>
    <row r="27" spans="1:575" s="25" customFormat="1" ht="3.95" customHeight="1" x14ac:dyDescent="0.25">
      <c r="A27" s="31"/>
      <c r="B27" s="32"/>
      <c r="C27" s="138"/>
      <c r="D27" s="139"/>
    </row>
    <row r="28" spans="1:575" s="25" customFormat="1" x14ac:dyDescent="0.25">
      <c r="A28" s="30" t="s">
        <v>2</v>
      </c>
      <c r="B28" s="29"/>
      <c r="C28" s="136"/>
      <c r="D28" s="137"/>
    </row>
    <row r="29" spans="1:575" ht="99.95" customHeight="1" x14ac:dyDescent="0.25">
      <c r="A29" s="143" t="s">
        <v>159</v>
      </c>
      <c r="B29" s="144"/>
      <c r="C29" s="144"/>
      <c r="D29" s="145"/>
    </row>
    <row r="30" spans="1:575" ht="3.95" customHeight="1" x14ac:dyDescent="0.25">
      <c r="A30" s="31"/>
      <c r="B30" s="32"/>
      <c r="C30" s="138"/>
      <c r="D30" s="139"/>
    </row>
    <row r="31" spans="1:575" s="25" customFormat="1" x14ac:dyDescent="0.25">
      <c r="A31" s="142" t="s">
        <v>59</v>
      </c>
      <c r="B31" s="142"/>
      <c r="C31" s="142"/>
      <c r="D31" s="142"/>
    </row>
    <row r="32" spans="1:575" ht="99.95" customHeight="1" x14ac:dyDescent="0.25">
      <c r="A32" s="143" t="s">
        <v>160</v>
      </c>
      <c r="B32" s="144"/>
      <c r="C32" s="144"/>
      <c r="D32" s="145"/>
    </row>
    <row r="33" spans="1:575" s="25" customFormat="1" ht="3.95" customHeight="1" x14ac:dyDescent="0.25">
      <c r="A33" s="146"/>
      <c r="B33" s="146"/>
      <c r="C33" s="146"/>
      <c r="D33" s="146"/>
    </row>
    <row r="34" spans="1:575" s="87" customFormat="1" x14ac:dyDescent="0.25">
      <c r="A34" s="26" t="s">
        <v>52</v>
      </c>
      <c r="B34" s="124" t="str">
        <f>B7</f>
        <v>Georgia Institute of Technology</v>
      </c>
      <c r="C34" s="125"/>
      <c r="D34" s="125"/>
    </row>
    <row r="35" spans="1:575" s="87" customFormat="1" ht="6" customHeight="1" x14ac:dyDescent="0.25">
      <c r="A35" s="90"/>
      <c r="B35" s="39"/>
      <c r="C35" s="39"/>
      <c r="D35" s="88"/>
    </row>
    <row r="36" spans="1:575" s="87" customFormat="1" x14ac:dyDescent="0.25">
      <c r="A36" s="37" t="s">
        <v>54</v>
      </c>
      <c r="B36" s="116" t="str">
        <f>B11</f>
        <v>Health Fee</v>
      </c>
      <c r="C36" s="117"/>
      <c r="D36" s="117"/>
    </row>
    <row r="37" spans="1:575" s="87" customFormat="1" ht="6" customHeight="1" x14ac:dyDescent="0.25">
      <c r="A37" s="89"/>
      <c r="B37" s="100"/>
      <c r="C37" s="89"/>
      <c r="D37" s="100"/>
    </row>
    <row r="38" spans="1:575" s="48" customFormat="1" x14ac:dyDescent="0.25">
      <c r="A38" s="26" t="s">
        <v>133</v>
      </c>
      <c r="B38" s="46">
        <v>172</v>
      </c>
      <c r="C38" s="26" t="s">
        <v>60</v>
      </c>
      <c r="D38" s="47">
        <f>B40-B38</f>
        <v>0</v>
      </c>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c r="IV38" s="52"/>
      <c r="IW38" s="52"/>
      <c r="IX38" s="52"/>
      <c r="IY38" s="52"/>
      <c r="IZ38" s="52"/>
      <c r="JA38" s="52"/>
      <c r="JB38" s="52"/>
      <c r="JC38" s="52"/>
      <c r="JD38" s="52"/>
      <c r="JE38" s="52"/>
      <c r="JF38" s="52"/>
      <c r="JG38" s="52"/>
      <c r="JH38" s="52"/>
      <c r="JI38" s="52"/>
      <c r="JJ38" s="52"/>
      <c r="JK38" s="52"/>
      <c r="JL38" s="52"/>
      <c r="JM38" s="52"/>
      <c r="JN38" s="52"/>
      <c r="JO38" s="52"/>
      <c r="JP38" s="52"/>
      <c r="JQ38" s="52"/>
      <c r="JR38" s="52"/>
      <c r="JS38" s="52"/>
      <c r="JT38" s="52"/>
      <c r="JU38" s="52"/>
      <c r="JV38" s="52"/>
      <c r="JW38" s="52"/>
      <c r="JX38" s="52"/>
      <c r="JY38" s="52"/>
      <c r="JZ38" s="52"/>
      <c r="KA38" s="52"/>
      <c r="KB38" s="52"/>
      <c r="KC38" s="52"/>
      <c r="KD38" s="52"/>
      <c r="KE38" s="52"/>
      <c r="KF38" s="52"/>
      <c r="KG38" s="52"/>
      <c r="KH38" s="52"/>
      <c r="KI38" s="52"/>
      <c r="KJ38" s="52"/>
      <c r="KK38" s="52"/>
      <c r="KL38" s="52"/>
      <c r="KM38" s="52"/>
      <c r="KN38" s="52"/>
      <c r="KO38" s="52"/>
      <c r="KP38" s="52"/>
      <c r="KQ38" s="52"/>
      <c r="KR38" s="52"/>
      <c r="KS38" s="52"/>
      <c r="KT38" s="52"/>
      <c r="KU38" s="52"/>
      <c r="KV38" s="52"/>
      <c r="KW38" s="52"/>
      <c r="KX38" s="52"/>
      <c r="KY38" s="52"/>
      <c r="KZ38" s="52"/>
      <c r="LA38" s="52"/>
      <c r="LB38" s="52"/>
      <c r="LC38" s="52"/>
      <c r="LD38" s="52"/>
      <c r="LE38" s="52"/>
      <c r="LF38" s="52"/>
      <c r="LG38" s="52"/>
      <c r="LH38" s="52"/>
      <c r="LI38" s="52"/>
      <c r="LJ38" s="52"/>
      <c r="LK38" s="52"/>
      <c r="LL38" s="52"/>
      <c r="LM38" s="52"/>
      <c r="LN38" s="52"/>
      <c r="LO38" s="52"/>
      <c r="LP38" s="52"/>
      <c r="LQ38" s="52"/>
      <c r="LR38" s="52"/>
      <c r="LS38" s="52"/>
      <c r="LT38" s="52"/>
      <c r="LU38" s="52"/>
      <c r="LV38" s="52"/>
      <c r="LW38" s="52"/>
      <c r="LX38" s="52"/>
      <c r="LY38" s="52"/>
      <c r="LZ38" s="52"/>
      <c r="MA38" s="52"/>
      <c r="MB38" s="52"/>
      <c r="MC38" s="52"/>
      <c r="MD38" s="52"/>
      <c r="ME38" s="52"/>
      <c r="MF38" s="52"/>
      <c r="MG38" s="52"/>
      <c r="MH38" s="52"/>
      <c r="MI38" s="52"/>
      <c r="MJ38" s="52"/>
      <c r="MK38" s="52"/>
      <c r="ML38" s="52"/>
      <c r="MM38" s="52"/>
      <c r="MN38" s="52"/>
      <c r="MO38" s="52"/>
      <c r="MP38" s="52"/>
      <c r="MQ38" s="52"/>
      <c r="MR38" s="52"/>
      <c r="MS38" s="52"/>
      <c r="MT38" s="52"/>
      <c r="MU38" s="52"/>
      <c r="MV38" s="52"/>
      <c r="MW38" s="52"/>
      <c r="MX38" s="52"/>
      <c r="MY38" s="52"/>
      <c r="MZ38" s="52"/>
      <c r="NA38" s="52"/>
      <c r="NB38" s="52"/>
      <c r="NC38" s="52"/>
      <c r="ND38" s="52"/>
      <c r="NE38" s="52"/>
      <c r="NF38" s="52"/>
      <c r="NG38" s="52"/>
      <c r="NH38" s="52"/>
      <c r="NI38" s="52"/>
      <c r="NJ38" s="52"/>
      <c r="NK38" s="52"/>
      <c r="NL38" s="52"/>
      <c r="NM38" s="52"/>
      <c r="NN38" s="52"/>
      <c r="NO38" s="52"/>
      <c r="NP38" s="52"/>
      <c r="NQ38" s="52"/>
      <c r="NR38" s="52"/>
      <c r="NS38" s="52"/>
      <c r="NT38" s="52"/>
      <c r="NU38" s="52"/>
      <c r="NV38" s="52"/>
      <c r="NW38" s="52"/>
      <c r="NX38" s="52"/>
      <c r="NY38" s="52"/>
      <c r="NZ38" s="52"/>
      <c r="OA38" s="52"/>
      <c r="OB38" s="52"/>
      <c r="OC38" s="52"/>
      <c r="OD38" s="52"/>
      <c r="OE38" s="52"/>
      <c r="OF38" s="52"/>
      <c r="OG38" s="52"/>
      <c r="OH38" s="52"/>
      <c r="OI38" s="52"/>
      <c r="OJ38" s="52"/>
      <c r="OK38" s="52"/>
      <c r="OL38" s="52"/>
      <c r="OM38" s="52"/>
      <c r="ON38" s="52"/>
      <c r="OO38" s="52"/>
      <c r="OP38" s="52"/>
      <c r="OQ38" s="52"/>
      <c r="OR38" s="52"/>
      <c r="OS38" s="52"/>
      <c r="OT38" s="52"/>
      <c r="OU38" s="52"/>
      <c r="OV38" s="52"/>
      <c r="OW38" s="52"/>
      <c r="OX38" s="52"/>
      <c r="OY38" s="52"/>
      <c r="OZ38" s="52"/>
      <c r="PA38" s="52"/>
      <c r="PB38" s="52"/>
      <c r="PC38" s="52"/>
      <c r="PD38" s="52"/>
      <c r="PE38" s="52"/>
      <c r="PF38" s="52"/>
      <c r="PG38" s="52"/>
      <c r="PH38" s="52"/>
      <c r="PI38" s="52"/>
      <c r="PJ38" s="52"/>
      <c r="PK38" s="52"/>
      <c r="PL38" s="52"/>
      <c r="PM38" s="52"/>
      <c r="PN38" s="52"/>
      <c r="PO38" s="52"/>
      <c r="PP38" s="52"/>
      <c r="PQ38" s="52"/>
      <c r="PR38" s="52"/>
      <c r="PS38" s="52"/>
      <c r="PT38" s="52"/>
      <c r="PU38" s="52"/>
      <c r="PV38" s="52"/>
      <c r="PW38" s="52"/>
      <c r="PX38" s="52"/>
      <c r="PY38" s="52"/>
      <c r="PZ38" s="52"/>
      <c r="QA38" s="52"/>
      <c r="QB38" s="52"/>
      <c r="QC38" s="52"/>
      <c r="QD38" s="52"/>
      <c r="QE38" s="52"/>
      <c r="QF38" s="52"/>
      <c r="QG38" s="52"/>
      <c r="QH38" s="52"/>
      <c r="QI38" s="52"/>
      <c r="QJ38" s="52"/>
      <c r="QK38" s="52"/>
      <c r="QL38" s="52"/>
      <c r="QM38" s="52"/>
      <c r="QN38" s="52"/>
      <c r="QO38" s="52"/>
      <c r="QP38" s="52"/>
      <c r="QQ38" s="52"/>
      <c r="QR38" s="52"/>
      <c r="QS38" s="52"/>
      <c r="QT38" s="52"/>
      <c r="QU38" s="52"/>
      <c r="QV38" s="52"/>
      <c r="QW38" s="52"/>
      <c r="QX38" s="52"/>
      <c r="QY38" s="52"/>
      <c r="QZ38" s="52"/>
      <c r="RA38" s="52"/>
      <c r="RB38" s="52"/>
      <c r="RC38" s="52"/>
      <c r="RD38" s="52"/>
      <c r="RE38" s="52"/>
      <c r="RF38" s="52"/>
      <c r="RG38" s="52"/>
      <c r="RH38" s="52"/>
      <c r="RI38" s="52"/>
      <c r="RJ38" s="52"/>
      <c r="RK38" s="52"/>
      <c r="RL38" s="52"/>
      <c r="RM38" s="52"/>
      <c r="RN38" s="52"/>
      <c r="RO38" s="52"/>
      <c r="RP38" s="52"/>
      <c r="RQ38" s="52"/>
      <c r="RR38" s="52"/>
      <c r="RS38" s="52"/>
      <c r="RT38" s="52"/>
      <c r="RU38" s="52"/>
      <c r="RV38" s="52"/>
      <c r="RW38" s="52"/>
      <c r="RX38" s="52"/>
      <c r="RY38" s="52"/>
      <c r="RZ38" s="52"/>
      <c r="SA38" s="52"/>
      <c r="SB38" s="52"/>
      <c r="SC38" s="52"/>
      <c r="SD38" s="52"/>
      <c r="SE38" s="52"/>
      <c r="SF38" s="52"/>
      <c r="SG38" s="52"/>
      <c r="SH38" s="52"/>
      <c r="SI38" s="52"/>
      <c r="SJ38" s="52"/>
      <c r="SK38" s="52"/>
      <c r="SL38" s="52"/>
      <c r="SM38" s="52"/>
      <c r="SN38" s="52"/>
      <c r="SO38" s="52"/>
      <c r="SP38" s="52"/>
      <c r="SQ38" s="52"/>
      <c r="SR38" s="52"/>
      <c r="SS38" s="52"/>
      <c r="ST38" s="52"/>
      <c r="SU38" s="52"/>
      <c r="SV38" s="52"/>
      <c r="SW38" s="52"/>
      <c r="SX38" s="52"/>
      <c r="SY38" s="52"/>
      <c r="SZ38" s="52"/>
      <c r="TA38" s="52"/>
      <c r="TB38" s="52"/>
      <c r="TC38" s="52"/>
      <c r="TD38" s="52"/>
      <c r="TE38" s="52"/>
      <c r="TF38" s="52"/>
      <c r="TG38" s="52"/>
      <c r="TH38" s="52"/>
      <c r="TI38" s="52"/>
      <c r="TJ38" s="52"/>
      <c r="TK38" s="52"/>
      <c r="TL38" s="52"/>
      <c r="TM38" s="52"/>
      <c r="TN38" s="52"/>
      <c r="TO38" s="52"/>
      <c r="TP38" s="52"/>
      <c r="TQ38" s="52"/>
      <c r="TR38" s="52"/>
      <c r="TS38" s="52"/>
      <c r="TT38" s="52"/>
      <c r="TU38" s="52"/>
      <c r="TV38" s="52"/>
      <c r="TW38" s="52"/>
      <c r="TX38" s="52"/>
      <c r="TY38" s="52"/>
      <c r="TZ38" s="52"/>
      <c r="UA38" s="52"/>
      <c r="UB38" s="52"/>
      <c r="UC38" s="52"/>
      <c r="UD38" s="52"/>
      <c r="UE38" s="52"/>
      <c r="UF38" s="52"/>
      <c r="UG38" s="52"/>
      <c r="UH38" s="52"/>
      <c r="UI38" s="52"/>
      <c r="UJ38" s="52"/>
      <c r="UK38" s="52"/>
      <c r="UL38" s="52"/>
      <c r="UM38" s="52"/>
      <c r="UN38" s="52"/>
      <c r="UO38" s="52"/>
      <c r="UP38" s="52"/>
      <c r="UQ38" s="52"/>
      <c r="UR38" s="52"/>
      <c r="US38" s="52"/>
      <c r="UT38" s="52"/>
      <c r="UU38" s="52"/>
      <c r="UV38" s="52"/>
      <c r="UW38" s="52"/>
      <c r="UX38" s="52"/>
      <c r="UY38" s="52"/>
      <c r="UZ38" s="52"/>
      <c r="VA38" s="52"/>
      <c r="VB38" s="52"/>
      <c r="VC38" s="52"/>
    </row>
    <row r="39" spans="1:575" s="36" customFormat="1" ht="3" customHeight="1" x14ac:dyDescent="0.25">
      <c r="A39" s="35"/>
      <c r="B39" s="45"/>
      <c r="C39" s="147"/>
      <c r="D39" s="148"/>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c r="IC39" s="43"/>
      <c r="ID39" s="43"/>
      <c r="IE39" s="43"/>
      <c r="IF39" s="43"/>
      <c r="IG39" s="43"/>
      <c r="IH39" s="43"/>
      <c r="II39" s="43"/>
      <c r="IJ39" s="43"/>
      <c r="IK39" s="43"/>
      <c r="IL39" s="43"/>
      <c r="IM39" s="43"/>
      <c r="IN39" s="43"/>
      <c r="IO39" s="43"/>
      <c r="IP39" s="43"/>
      <c r="IQ39" s="43"/>
      <c r="IR39" s="43"/>
      <c r="IS39" s="43"/>
      <c r="IT39" s="43"/>
      <c r="IU39" s="43"/>
      <c r="IV39" s="43"/>
      <c r="IW39" s="43"/>
      <c r="IX39" s="43"/>
      <c r="IY39" s="43"/>
      <c r="IZ39" s="43"/>
      <c r="JA39" s="43"/>
      <c r="JB39" s="43"/>
      <c r="JC39" s="43"/>
      <c r="JD39" s="43"/>
      <c r="JE39" s="43"/>
      <c r="JF39" s="43"/>
      <c r="JG39" s="43"/>
      <c r="JH39" s="43"/>
      <c r="JI39" s="43"/>
      <c r="JJ39" s="43"/>
      <c r="JK39" s="43"/>
      <c r="JL39" s="43"/>
      <c r="JM39" s="43"/>
      <c r="JN39" s="43"/>
      <c r="JO39" s="43"/>
      <c r="JP39" s="43"/>
      <c r="JQ39" s="43"/>
      <c r="JR39" s="43"/>
      <c r="JS39" s="43"/>
      <c r="JT39" s="43"/>
      <c r="JU39" s="43"/>
      <c r="JV39" s="43"/>
      <c r="JW39" s="43"/>
      <c r="JX39" s="43"/>
      <c r="JY39" s="43"/>
      <c r="JZ39" s="43"/>
      <c r="KA39" s="43"/>
      <c r="KB39" s="43"/>
      <c r="KC39" s="43"/>
      <c r="KD39" s="43"/>
      <c r="KE39" s="43"/>
      <c r="KF39" s="43"/>
      <c r="KG39" s="43"/>
      <c r="KH39" s="43"/>
      <c r="KI39" s="43"/>
      <c r="KJ39" s="43"/>
      <c r="KK39" s="43"/>
      <c r="KL39" s="43"/>
      <c r="KM39" s="43"/>
      <c r="KN39" s="43"/>
      <c r="KO39" s="43"/>
      <c r="KP39" s="43"/>
      <c r="KQ39" s="43"/>
      <c r="KR39" s="43"/>
      <c r="KS39" s="43"/>
      <c r="KT39" s="43"/>
      <c r="KU39" s="43"/>
      <c r="KV39" s="43"/>
      <c r="KW39" s="43"/>
      <c r="KX39" s="43"/>
      <c r="KY39" s="43"/>
      <c r="KZ39" s="43"/>
      <c r="LA39" s="43"/>
      <c r="LB39" s="43"/>
      <c r="LC39" s="43"/>
      <c r="LD39" s="43"/>
      <c r="LE39" s="43"/>
      <c r="LF39" s="43"/>
      <c r="LG39" s="43"/>
      <c r="LH39" s="43"/>
      <c r="LI39" s="43"/>
      <c r="LJ39" s="43"/>
      <c r="LK39" s="43"/>
      <c r="LL39" s="43"/>
      <c r="LM39" s="43"/>
      <c r="LN39" s="43"/>
      <c r="LO39" s="43"/>
      <c r="LP39" s="43"/>
      <c r="LQ39" s="43"/>
      <c r="LR39" s="43"/>
      <c r="LS39" s="43"/>
      <c r="LT39" s="43"/>
      <c r="LU39" s="43"/>
      <c r="LV39" s="43"/>
      <c r="LW39" s="43"/>
      <c r="LX39" s="43"/>
      <c r="LY39" s="43"/>
      <c r="LZ39" s="43"/>
      <c r="MA39" s="43"/>
      <c r="MB39" s="43"/>
      <c r="MC39" s="43"/>
      <c r="MD39" s="43"/>
      <c r="ME39" s="43"/>
      <c r="MF39" s="43"/>
      <c r="MG39" s="43"/>
      <c r="MH39" s="43"/>
      <c r="MI39" s="43"/>
      <c r="MJ39" s="43"/>
      <c r="MK39" s="43"/>
      <c r="ML39" s="43"/>
      <c r="MM39" s="43"/>
      <c r="MN39" s="43"/>
      <c r="MO39" s="43"/>
      <c r="MP39" s="43"/>
      <c r="MQ39" s="43"/>
      <c r="MR39" s="43"/>
      <c r="MS39" s="43"/>
      <c r="MT39" s="43"/>
      <c r="MU39" s="43"/>
      <c r="MV39" s="43"/>
      <c r="MW39" s="43"/>
      <c r="MX39" s="43"/>
      <c r="MY39" s="43"/>
      <c r="MZ39" s="43"/>
      <c r="NA39" s="43"/>
      <c r="NB39" s="43"/>
      <c r="NC39" s="43"/>
      <c r="ND39" s="43"/>
      <c r="NE39" s="43"/>
      <c r="NF39" s="43"/>
      <c r="NG39" s="43"/>
      <c r="NH39" s="43"/>
      <c r="NI39" s="43"/>
      <c r="NJ39" s="43"/>
      <c r="NK39" s="43"/>
      <c r="NL39" s="43"/>
      <c r="NM39" s="43"/>
      <c r="NN39" s="43"/>
      <c r="NO39" s="43"/>
      <c r="NP39" s="43"/>
      <c r="NQ39" s="43"/>
      <c r="NR39" s="43"/>
      <c r="NS39" s="43"/>
      <c r="NT39" s="43"/>
      <c r="NU39" s="43"/>
      <c r="NV39" s="43"/>
      <c r="NW39" s="43"/>
      <c r="NX39" s="43"/>
      <c r="NY39" s="43"/>
      <c r="NZ39" s="43"/>
      <c r="OA39" s="43"/>
      <c r="OB39" s="43"/>
      <c r="OC39" s="43"/>
      <c r="OD39" s="43"/>
      <c r="OE39" s="43"/>
      <c r="OF39" s="43"/>
      <c r="OG39" s="43"/>
      <c r="OH39" s="43"/>
      <c r="OI39" s="43"/>
      <c r="OJ39" s="43"/>
      <c r="OK39" s="43"/>
      <c r="OL39" s="43"/>
      <c r="OM39" s="43"/>
      <c r="ON39" s="43"/>
      <c r="OO39" s="43"/>
      <c r="OP39" s="43"/>
      <c r="OQ39" s="43"/>
      <c r="OR39" s="43"/>
      <c r="OS39" s="43"/>
      <c r="OT39" s="43"/>
      <c r="OU39" s="43"/>
      <c r="OV39" s="43"/>
      <c r="OW39" s="43"/>
      <c r="OX39" s="43"/>
      <c r="OY39" s="43"/>
      <c r="OZ39" s="43"/>
      <c r="PA39" s="43"/>
      <c r="PB39" s="43"/>
      <c r="PC39" s="43"/>
      <c r="PD39" s="43"/>
      <c r="PE39" s="43"/>
      <c r="PF39" s="43"/>
      <c r="PG39" s="43"/>
      <c r="PH39" s="43"/>
      <c r="PI39" s="43"/>
      <c r="PJ39" s="43"/>
      <c r="PK39" s="43"/>
      <c r="PL39" s="43"/>
      <c r="PM39" s="43"/>
      <c r="PN39" s="43"/>
      <c r="PO39" s="43"/>
      <c r="PP39" s="43"/>
      <c r="PQ39" s="43"/>
      <c r="PR39" s="43"/>
      <c r="PS39" s="43"/>
      <c r="PT39" s="43"/>
      <c r="PU39" s="43"/>
      <c r="PV39" s="43"/>
      <c r="PW39" s="43"/>
      <c r="PX39" s="43"/>
      <c r="PY39" s="43"/>
      <c r="PZ39" s="43"/>
      <c r="QA39" s="43"/>
      <c r="QB39" s="43"/>
      <c r="QC39" s="43"/>
      <c r="QD39" s="43"/>
      <c r="QE39" s="43"/>
      <c r="QF39" s="43"/>
      <c r="QG39" s="43"/>
      <c r="QH39" s="43"/>
      <c r="QI39" s="43"/>
      <c r="QJ39" s="43"/>
      <c r="QK39" s="43"/>
      <c r="QL39" s="43"/>
      <c r="QM39" s="43"/>
      <c r="QN39" s="43"/>
      <c r="QO39" s="43"/>
      <c r="QP39" s="43"/>
      <c r="QQ39" s="43"/>
      <c r="QR39" s="43"/>
      <c r="QS39" s="43"/>
      <c r="QT39" s="43"/>
      <c r="QU39" s="43"/>
      <c r="QV39" s="43"/>
      <c r="QW39" s="43"/>
      <c r="QX39" s="43"/>
      <c r="QY39" s="43"/>
      <c r="QZ39" s="43"/>
      <c r="RA39" s="43"/>
      <c r="RB39" s="43"/>
      <c r="RC39" s="43"/>
      <c r="RD39" s="43"/>
      <c r="RE39" s="43"/>
      <c r="RF39" s="43"/>
      <c r="RG39" s="43"/>
      <c r="RH39" s="43"/>
      <c r="RI39" s="43"/>
      <c r="RJ39" s="43"/>
      <c r="RK39" s="43"/>
      <c r="RL39" s="43"/>
      <c r="RM39" s="43"/>
      <c r="RN39" s="43"/>
      <c r="RO39" s="43"/>
      <c r="RP39" s="43"/>
      <c r="RQ39" s="43"/>
      <c r="RR39" s="43"/>
      <c r="RS39" s="43"/>
      <c r="RT39" s="43"/>
      <c r="RU39" s="43"/>
      <c r="RV39" s="43"/>
      <c r="RW39" s="43"/>
      <c r="RX39" s="43"/>
      <c r="RY39" s="43"/>
      <c r="RZ39" s="43"/>
      <c r="SA39" s="43"/>
      <c r="SB39" s="43"/>
      <c r="SC39" s="43"/>
      <c r="SD39" s="43"/>
      <c r="SE39" s="43"/>
      <c r="SF39" s="43"/>
      <c r="SG39" s="43"/>
      <c r="SH39" s="43"/>
      <c r="SI39" s="43"/>
      <c r="SJ39" s="43"/>
      <c r="SK39" s="43"/>
      <c r="SL39" s="43"/>
      <c r="SM39" s="43"/>
      <c r="SN39" s="43"/>
      <c r="SO39" s="43"/>
      <c r="SP39" s="43"/>
      <c r="SQ39" s="43"/>
      <c r="SR39" s="43"/>
      <c r="SS39" s="43"/>
      <c r="ST39" s="43"/>
      <c r="SU39" s="43"/>
      <c r="SV39" s="43"/>
      <c r="SW39" s="43"/>
      <c r="SX39" s="43"/>
      <c r="SY39" s="43"/>
      <c r="SZ39" s="43"/>
      <c r="TA39" s="43"/>
      <c r="TB39" s="43"/>
      <c r="TC39" s="43"/>
      <c r="TD39" s="43"/>
      <c r="TE39" s="43"/>
      <c r="TF39" s="43"/>
      <c r="TG39" s="43"/>
      <c r="TH39" s="43"/>
      <c r="TI39" s="43"/>
      <c r="TJ39" s="43"/>
      <c r="TK39" s="43"/>
      <c r="TL39" s="43"/>
      <c r="TM39" s="43"/>
      <c r="TN39" s="43"/>
      <c r="TO39" s="43"/>
      <c r="TP39" s="43"/>
      <c r="TQ39" s="43"/>
      <c r="TR39" s="43"/>
      <c r="TS39" s="43"/>
      <c r="TT39" s="43"/>
      <c r="TU39" s="43"/>
      <c r="TV39" s="43"/>
      <c r="TW39" s="43"/>
      <c r="TX39" s="43"/>
      <c r="TY39" s="43"/>
      <c r="TZ39" s="43"/>
      <c r="UA39" s="43"/>
      <c r="UB39" s="43"/>
      <c r="UC39" s="43"/>
      <c r="UD39" s="43"/>
      <c r="UE39" s="43"/>
      <c r="UF39" s="43"/>
      <c r="UG39" s="43"/>
      <c r="UH39" s="43"/>
      <c r="UI39" s="43"/>
      <c r="UJ39" s="43"/>
      <c r="UK39" s="43"/>
      <c r="UL39" s="43"/>
      <c r="UM39" s="43"/>
      <c r="UN39" s="43"/>
      <c r="UO39" s="43"/>
      <c r="UP39" s="43"/>
      <c r="UQ39" s="43"/>
      <c r="UR39" s="43"/>
      <c r="US39" s="43"/>
      <c r="UT39" s="43"/>
      <c r="UU39" s="43"/>
      <c r="UV39" s="43"/>
      <c r="UW39" s="43"/>
      <c r="UX39" s="43"/>
      <c r="UY39" s="43"/>
      <c r="UZ39" s="43"/>
      <c r="VA39" s="43"/>
      <c r="VB39" s="43"/>
      <c r="VC39" s="43"/>
    </row>
    <row r="40" spans="1:575" s="48" customFormat="1" x14ac:dyDescent="0.25">
      <c r="A40" s="26" t="s">
        <v>134</v>
      </c>
      <c r="B40" s="46">
        <v>172</v>
      </c>
      <c r="C40" s="26" t="s">
        <v>61</v>
      </c>
      <c r="D40" s="49">
        <f>IFERROR(B40/B38-1,0)</f>
        <v>0</v>
      </c>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row>
    <row r="41" spans="1:575" s="36" customFormat="1" ht="3" customHeight="1" x14ac:dyDescent="0.25">
      <c r="A41" s="35"/>
      <c r="B41" s="40"/>
      <c r="C41" s="140"/>
      <c r="D41" s="141"/>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c r="GB41" s="43"/>
      <c r="GC41" s="43"/>
      <c r="GD41" s="43"/>
      <c r="GE41" s="43"/>
      <c r="GF41" s="43"/>
      <c r="GG41" s="43"/>
      <c r="GH41" s="43"/>
      <c r="GI41" s="43"/>
      <c r="GJ41" s="43"/>
      <c r="GK41" s="43"/>
      <c r="GL41" s="43"/>
      <c r="GM41" s="43"/>
      <c r="GN41" s="43"/>
      <c r="GO41" s="43"/>
      <c r="GP41" s="43"/>
      <c r="GQ41" s="43"/>
      <c r="GR41" s="43"/>
      <c r="GS41" s="43"/>
      <c r="GT41" s="43"/>
      <c r="GU41" s="43"/>
      <c r="GV41" s="43"/>
      <c r="GW41" s="43"/>
      <c r="GX41" s="43"/>
      <c r="GY41" s="43"/>
      <c r="GZ41" s="43"/>
      <c r="HA41" s="43"/>
      <c r="HB41" s="43"/>
      <c r="HC41" s="43"/>
      <c r="HD41" s="43"/>
      <c r="HE41" s="43"/>
      <c r="HF41" s="43"/>
      <c r="HG41" s="43"/>
      <c r="HH41" s="43"/>
      <c r="HI41" s="43"/>
      <c r="HJ41" s="43"/>
      <c r="HK41" s="43"/>
      <c r="HL41" s="43"/>
      <c r="HM41" s="43"/>
      <c r="HN41" s="43"/>
      <c r="HO41" s="43"/>
      <c r="HP41" s="43"/>
      <c r="HQ41" s="43"/>
      <c r="HR41" s="43"/>
      <c r="HS41" s="43"/>
      <c r="HT41" s="43"/>
      <c r="HU41" s="43"/>
      <c r="HV41" s="43"/>
      <c r="HW41" s="43"/>
      <c r="HX41" s="43"/>
      <c r="HY41" s="43"/>
      <c r="HZ41" s="43"/>
      <c r="IA41" s="43"/>
      <c r="IB41" s="43"/>
      <c r="IC41" s="43"/>
      <c r="ID41" s="43"/>
      <c r="IE41" s="43"/>
      <c r="IF41" s="43"/>
      <c r="IG41" s="43"/>
      <c r="IH41" s="43"/>
      <c r="II41" s="43"/>
      <c r="IJ41" s="43"/>
      <c r="IK41" s="43"/>
      <c r="IL41" s="43"/>
      <c r="IM41" s="43"/>
      <c r="IN41" s="43"/>
      <c r="IO41" s="43"/>
      <c r="IP41" s="43"/>
      <c r="IQ41" s="43"/>
      <c r="IR41" s="43"/>
      <c r="IS41" s="43"/>
      <c r="IT41" s="43"/>
      <c r="IU41" s="43"/>
      <c r="IV41" s="43"/>
      <c r="IW41" s="43"/>
      <c r="IX41" s="43"/>
      <c r="IY41" s="43"/>
      <c r="IZ41" s="43"/>
      <c r="JA41" s="43"/>
      <c r="JB41" s="43"/>
      <c r="JC41" s="43"/>
      <c r="JD41" s="43"/>
      <c r="JE41" s="43"/>
      <c r="JF41" s="43"/>
      <c r="JG41" s="43"/>
      <c r="JH41" s="43"/>
      <c r="JI41" s="43"/>
      <c r="JJ41" s="43"/>
      <c r="JK41" s="43"/>
      <c r="JL41" s="43"/>
      <c r="JM41" s="43"/>
      <c r="JN41" s="43"/>
      <c r="JO41" s="43"/>
      <c r="JP41" s="43"/>
      <c r="JQ41" s="43"/>
      <c r="JR41" s="43"/>
      <c r="JS41" s="43"/>
      <c r="JT41" s="43"/>
      <c r="JU41" s="43"/>
      <c r="JV41" s="43"/>
      <c r="JW41" s="43"/>
      <c r="JX41" s="43"/>
      <c r="JY41" s="43"/>
      <c r="JZ41" s="43"/>
      <c r="KA41" s="43"/>
      <c r="KB41" s="43"/>
      <c r="KC41" s="43"/>
      <c r="KD41" s="43"/>
      <c r="KE41" s="43"/>
      <c r="KF41" s="43"/>
      <c r="KG41" s="43"/>
      <c r="KH41" s="43"/>
      <c r="KI41" s="43"/>
      <c r="KJ41" s="43"/>
      <c r="KK41" s="43"/>
      <c r="KL41" s="43"/>
      <c r="KM41" s="43"/>
      <c r="KN41" s="43"/>
      <c r="KO41" s="43"/>
      <c r="KP41" s="43"/>
      <c r="KQ41" s="43"/>
      <c r="KR41" s="43"/>
      <c r="KS41" s="43"/>
      <c r="KT41" s="43"/>
      <c r="KU41" s="43"/>
      <c r="KV41" s="43"/>
      <c r="KW41" s="43"/>
      <c r="KX41" s="43"/>
      <c r="KY41" s="43"/>
      <c r="KZ41" s="43"/>
      <c r="LA41" s="43"/>
      <c r="LB41" s="43"/>
      <c r="LC41" s="43"/>
      <c r="LD41" s="43"/>
      <c r="LE41" s="43"/>
      <c r="LF41" s="43"/>
      <c r="LG41" s="43"/>
      <c r="LH41" s="43"/>
      <c r="LI41" s="43"/>
      <c r="LJ41" s="43"/>
      <c r="LK41" s="43"/>
      <c r="LL41" s="43"/>
      <c r="LM41" s="43"/>
      <c r="LN41" s="43"/>
      <c r="LO41" s="43"/>
      <c r="LP41" s="43"/>
      <c r="LQ41" s="43"/>
      <c r="LR41" s="43"/>
      <c r="LS41" s="43"/>
      <c r="LT41" s="43"/>
      <c r="LU41" s="43"/>
      <c r="LV41" s="43"/>
      <c r="LW41" s="43"/>
      <c r="LX41" s="43"/>
      <c r="LY41" s="43"/>
      <c r="LZ41" s="43"/>
      <c r="MA41" s="43"/>
      <c r="MB41" s="43"/>
      <c r="MC41" s="43"/>
      <c r="MD41" s="43"/>
      <c r="ME41" s="43"/>
      <c r="MF41" s="43"/>
      <c r="MG41" s="43"/>
      <c r="MH41" s="43"/>
      <c r="MI41" s="43"/>
      <c r="MJ41" s="43"/>
      <c r="MK41" s="43"/>
      <c r="ML41" s="43"/>
      <c r="MM41" s="43"/>
      <c r="MN41" s="43"/>
      <c r="MO41" s="43"/>
      <c r="MP41" s="43"/>
      <c r="MQ41" s="43"/>
      <c r="MR41" s="43"/>
      <c r="MS41" s="43"/>
      <c r="MT41" s="43"/>
      <c r="MU41" s="43"/>
      <c r="MV41" s="43"/>
      <c r="MW41" s="43"/>
      <c r="MX41" s="43"/>
      <c r="MY41" s="43"/>
      <c r="MZ41" s="43"/>
      <c r="NA41" s="43"/>
      <c r="NB41" s="43"/>
      <c r="NC41" s="43"/>
      <c r="ND41" s="43"/>
      <c r="NE41" s="43"/>
      <c r="NF41" s="43"/>
      <c r="NG41" s="43"/>
      <c r="NH41" s="43"/>
      <c r="NI41" s="43"/>
      <c r="NJ41" s="43"/>
      <c r="NK41" s="43"/>
      <c r="NL41" s="43"/>
      <c r="NM41" s="43"/>
      <c r="NN41" s="43"/>
      <c r="NO41" s="43"/>
      <c r="NP41" s="43"/>
      <c r="NQ41" s="43"/>
      <c r="NR41" s="43"/>
      <c r="NS41" s="43"/>
      <c r="NT41" s="43"/>
      <c r="NU41" s="43"/>
      <c r="NV41" s="43"/>
      <c r="NW41" s="43"/>
      <c r="NX41" s="43"/>
      <c r="NY41" s="43"/>
      <c r="NZ41" s="43"/>
      <c r="OA41" s="43"/>
      <c r="OB41" s="43"/>
      <c r="OC41" s="43"/>
      <c r="OD41" s="43"/>
      <c r="OE41" s="43"/>
      <c r="OF41" s="43"/>
      <c r="OG41" s="43"/>
      <c r="OH41" s="43"/>
      <c r="OI41" s="43"/>
      <c r="OJ41" s="43"/>
      <c r="OK41" s="43"/>
      <c r="OL41" s="43"/>
      <c r="OM41" s="43"/>
      <c r="ON41" s="43"/>
      <c r="OO41" s="43"/>
      <c r="OP41" s="43"/>
      <c r="OQ41" s="43"/>
      <c r="OR41" s="43"/>
      <c r="OS41" s="43"/>
      <c r="OT41" s="43"/>
      <c r="OU41" s="43"/>
      <c r="OV41" s="43"/>
      <c r="OW41" s="43"/>
      <c r="OX41" s="43"/>
      <c r="OY41" s="43"/>
      <c r="OZ41" s="43"/>
      <c r="PA41" s="43"/>
      <c r="PB41" s="43"/>
      <c r="PC41" s="43"/>
      <c r="PD41" s="43"/>
      <c r="PE41" s="43"/>
      <c r="PF41" s="43"/>
      <c r="PG41" s="43"/>
      <c r="PH41" s="43"/>
      <c r="PI41" s="43"/>
      <c r="PJ41" s="43"/>
      <c r="PK41" s="43"/>
      <c r="PL41" s="43"/>
      <c r="PM41" s="43"/>
      <c r="PN41" s="43"/>
      <c r="PO41" s="43"/>
      <c r="PP41" s="43"/>
      <c r="PQ41" s="43"/>
      <c r="PR41" s="43"/>
      <c r="PS41" s="43"/>
      <c r="PT41" s="43"/>
      <c r="PU41" s="43"/>
      <c r="PV41" s="43"/>
      <c r="PW41" s="43"/>
      <c r="PX41" s="43"/>
      <c r="PY41" s="43"/>
      <c r="PZ41" s="43"/>
      <c r="QA41" s="43"/>
      <c r="QB41" s="43"/>
      <c r="QC41" s="43"/>
      <c r="QD41" s="43"/>
      <c r="QE41" s="43"/>
      <c r="QF41" s="43"/>
      <c r="QG41" s="43"/>
      <c r="QH41" s="43"/>
      <c r="QI41" s="43"/>
      <c r="QJ41" s="43"/>
      <c r="QK41" s="43"/>
      <c r="QL41" s="43"/>
      <c r="QM41" s="43"/>
      <c r="QN41" s="43"/>
      <c r="QO41" s="43"/>
      <c r="QP41" s="43"/>
      <c r="QQ41" s="43"/>
      <c r="QR41" s="43"/>
      <c r="QS41" s="43"/>
      <c r="QT41" s="43"/>
      <c r="QU41" s="43"/>
      <c r="QV41" s="43"/>
      <c r="QW41" s="43"/>
      <c r="QX41" s="43"/>
      <c r="QY41" s="43"/>
      <c r="QZ41" s="43"/>
      <c r="RA41" s="43"/>
      <c r="RB41" s="43"/>
      <c r="RC41" s="43"/>
      <c r="RD41" s="43"/>
      <c r="RE41" s="43"/>
      <c r="RF41" s="43"/>
      <c r="RG41" s="43"/>
      <c r="RH41" s="43"/>
      <c r="RI41" s="43"/>
      <c r="RJ41" s="43"/>
      <c r="RK41" s="43"/>
      <c r="RL41" s="43"/>
      <c r="RM41" s="43"/>
      <c r="RN41" s="43"/>
      <c r="RO41" s="43"/>
      <c r="RP41" s="43"/>
      <c r="RQ41" s="43"/>
      <c r="RR41" s="43"/>
      <c r="RS41" s="43"/>
      <c r="RT41" s="43"/>
      <c r="RU41" s="43"/>
      <c r="RV41" s="43"/>
      <c r="RW41" s="43"/>
      <c r="RX41" s="43"/>
      <c r="RY41" s="43"/>
      <c r="RZ41" s="43"/>
      <c r="SA41" s="43"/>
      <c r="SB41" s="43"/>
      <c r="SC41" s="43"/>
      <c r="SD41" s="43"/>
      <c r="SE41" s="43"/>
      <c r="SF41" s="43"/>
      <c r="SG41" s="43"/>
      <c r="SH41" s="43"/>
      <c r="SI41" s="43"/>
      <c r="SJ41" s="43"/>
      <c r="SK41" s="43"/>
      <c r="SL41" s="43"/>
      <c r="SM41" s="43"/>
      <c r="SN41" s="43"/>
      <c r="SO41" s="43"/>
      <c r="SP41" s="43"/>
      <c r="SQ41" s="43"/>
      <c r="SR41" s="43"/>
      <c r="SS41" s="43"/>
      <c r="ST41" s="43"/>
      <c r="SU41" s="43"/>
      <c r="SV41" s="43"/>
      <c r="SW41" s="43"/>
      <c r="SX41" s="43"/>
      <c r="SY41" s="43"/>
      <c r="SZ41" s="43"/>
      <c r="TA41" s="43"/>
      <c r="TB41" s="43"/>
      <c r="TC41" s="43"/>
      <c r="TD41" s="43"/>
      <c r="TE41" s="43"/>
      <c r="TF41" s="43"/>
      <c r="TG41" s="43"/>
      <c r="TH41" s="43"/>
      <c r="TI41" s="43"/>
      <c r="TJ41" s="43"/>
      <c r="TK41" s="43"/>
      <c r="TL41" s="43"/>
      <c r="TM41" s="43"/>
      <c r="TN41" s="43"/>
      <c r="TO41" s="43"/>
      <c r="TP41" s="43"/>
      <c r="TQ41" s="43"/>
      <c r="TR41" s="43"/>
      <c r="TS41" s="43"/>
      <c r="TT41" s="43"/>
      <c r="TU41" s="43"/>
      <c r="TV41" s="43"/>
      <c r="TW41" s="43"/>
      <c r="TX41" s="43"/>
      <c r="TY41" s="43"/>
      <c r="TZ41" s="43"/>
      <c r="UA41" s="43"/>
      <c r="UB41" s="43"/>
      <c r="UC41" s="43"/>
      <c r="UD41" s="43"/>
      <c r="UE41" s="43"/>
      <c r="UF41" s="43"/>
      <c r="UG41" s="43"/>
      <c r="UH41" s="43"/>
      <c r="UI41" s="43"/>
      <c r="UJ41" s="43"/>
      <c r="UK41" s="43"/>
      <c r="UL41" s="43"/>
      <c r="UM41" s="43"/>
      <c r="UN41" s="43"/>
      <c r="UO41" s="43"/>
      <c r="UP41" s="43"/>
      <c r="UQ41" s="43"/>
      <c r="UR41" s="43"/>
      <c r="US41" s="43"/>
      <c r="UT41" s="43"/>
      <c r="UU41" s="43"/>
      <c r="UV41" s="43"/>
      <c r="UW41" s="43"/>
      <c r="UX41" s="43"/>
      <c r="UY41" s="43"/>
      <c r="UZ41" s="43"/>
      <c r="VA41" s="43"/>
      <c r="VB41" s="43"/>
      <c r="VC41" s="43"/>
    </row>
    <row r="42" spans="1:575" s="48" customFormat="1" x14ac:dyDescent="0.25">
      <c r="A42" s="26" t="s">
        <v>135</v>
      </c>
      <c r="B42" s="50">
        <f>'Financial Data'!C23</f>
        <v>12174077</v>
      </c>
      <c r="C42" s="51"/>
      <c r="D42" s="51"/>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c r="IV42" s="52"/>
      <c r="IW42" s="52"/>
      <c r="IX42" s="52"/>
      <c r="IY42" s="52"/>
      <c r="IZ42" s="52"/>
      <c r="JA42" s="52"/>
      <c r="JB42" s="52"/>
      <c r="JC42" s="52"/>
      <c r="JD42" s="52"/>
      <c r="JE42" s="52"/>
      <c r="JF42" s="52"/>
      <c r="JG42" s="52"/>
      <c r="JH42" s="52"/>
      <c r="JI42" s="52"/>
      <c r="JJ42" s="52"/>
      <c r="JK42" s="52"/>
      <c r="JL42" s="52"/>
      <c r="JM42" s="52"/>
      <c r="JN42" s="52"/>
      <c r="JO42" s="52"/>
      <c r="JP42" s="52"/>
      <c r="JQ42" s="52"/>
      <c r="JR42" s="52"/>
      <c r="JS42" s="52"/>
      <c r="JT42" s="52"/>
      <c r="JU42" s="52"/>
      <c r="JV42" s="52"/>
      <c r="JW42" s="52"/>
      <c r="JX42" s="52"/>
      <c r="JY42" s="52"/>
      <c r="JZ42" s="52"/>
      <c r="KA42" s="52"/>
      <c r="KB42" s="52"/>
      <c r="KC42" s="52"/>
      <c r="KD42" s="52"/>
      <c r="KE42" s="52"/>
      <c r="KF42" s="52"/>
      <c r="KG42" s="52"/>
      <c r="KH42" s="52"/>
      <c r="KI42" s="52"/>
      <c r="KJ42" s="52"/>
      <c r="KK42" s="52"/>
      <c r="KL42" s="52"/>
      <c r="KM42" s="52"/>
      <c r="KN42" s="52"/>
      <c r="KO42" s="52"/>
      <c r="KP42" s="52"/>
      <c r="KQ42" s="52"/>
      <c r="KR42" s="52"/>
      <c r="KS42" s="52"/>
      <c r="KT42" s="52"/>
      <c r="KU42" s="52"/>
      <c r="KV42" s="52"/>
      <c r="KW42" s="52"/>
      <c r="KX42" s="52"/>
      <c r="KY42" s="52"/>
      <c r="KZ42" s="52"/>
      <c r="LA42" s="52"/>
      <c r="LB42" s="52"/>
      <c r="LC42" s="52"/>
      <c r="LD42" s="52"/>
      <c r="LE42" s="52"/>
      <c r="LF42" s="52"/>
      <c r="LG42" s="52"/>
      <c r="LH42" s="52"/>
      <c r="LI42" s="52"/>
      <c r="LJ42" s="52"/>
      <c r="LK42" s="52"/>
      <c r="LL42" s="52"/>
      <c r="LM42" s="52"/>
      <c r="LN42" s="52"/>
      <c r="LO42" s="52"/>
      <c r="LP42" s="52"/>
      <c r="LQ42" s="52"/>
      <c r="LR42" s="52"/>
      <c r="LS42" s="52"/>
      <c r="LT42" s="52"/>
      <c r="LU42" s="52"/>
      <c r="LV42" s="52"/>
      <c r="LW42" s="52"/>
      <c r="LX42" s="52"/>
      <c r="LY42" s="52"/>
      <c r="LZ42" s="52"/>
      <c r="MA42" s="52"/>
      <c r="MB42" s="52"/>
      <c r="MC42" s="52"/>
      <c r="MD42" s="52"/>
      <c r="ME42" s="52"/>
      <c r="MF42" s="52"/>
      <c r="MG42" s="52"/>
      <c r="MH42" s="52"/>
      <c r="MI42" s="52"/>
      <c r="MJ42" s="52"/>
      <c r="MK42" s="52"/>
      <c r="ML42" s="52"/>
      <c r="MM42" s="52"/>
      <c r="MN42" s="52"/>
      <c r="MO42" s="52"/>
      <c r="MP42" s="52"/>
      <c r="MQ42" s="52"/>
      <c r="MR42" s="52"/>
      <c r="MS42" s="52"/>
      <c r="MT42" s="52"/>
      <c r="MU42" s="52"/>
      <c r="MV42" s="52"/>
      <c r="MW42" s="52"/>
      <c r="MX42" s="52"/>
      <c r="MY42" s="52"/>
      <c r="MZ42" s="52"/>
      <c r="NA42" s="52"/>
      <c r="NB42" s="52"/>
      <c r="NC42" s="52"/>
      <c r="ND42" s="52"/>
      <c r="NE42" s="52"/>
      <c r="NF42" s="52"/>
      <c r="NG42" s="52"/>
      <c r="NH42" s="52"/>
      <c r="NI42" s="52"/>
      <c r="NJ42" s="52"/>
      <c r="NK42" s="52"/>
      <c r="NL42" s="52"/>
      <c r="NM42" s="52"/>
      <c r="NN42" s="52"/>
      <c r="NO42" s="52"/>
      <c r="NP42" s="52"/>
      <c r="NQ42" s="52"/>
      <c r="NR42" s="52"/>
      <c r="NS42" s="52"/>
      <c r="NT42" s="52"/>
      <c r="NU42" s="52"/>
      <c r="NV42" s="52"/>
      <c r="NW42" s="52"/>
      <c r="NX42" s="52"/>
      <c r="NY42" s="52"/>
      <c r="NZ42" s="52"/>
      <c r="OA42" s="52"/>
      <c r="OB42" s="52"/>
      <c r="OC42" s="52"/>
      <c r="OD42" s="52"/>
      <c r="OE42" s="52"/>
      <c r="OF42" s="52"/>
      <c r="OG42" s="52"/>
      <c r="OH42" s="52"/>
      <c r="OI42" s="52"/>
      <c r="OJ42" s="52"/>
      <c r="OK42" s="52"/>
      <c r="OL42" s="52"/>
      <c r="OM42" s="52"/>
      <c r="ON42" s="52"/>
      <c r="OO42" s="52"/>
      <c r="OP42" s="52"/>
      <c r="OQ42" s="52"/>
      <c r="OR42" s="52"/>
      <c r="OS42" s="52"/>
      <c r="OT42" s="52"/>
      <c r="OU42" s="52"/>
      <c r="OV42" s="52"/>
      <c r="OW42" s="52"/>
      <c r="OX42" s="52"/>
      <c r="OY42" s="52"/>
      <c r="OZ42" s="52"/>
      <c r="PA42" s="52"/>
      <c r="PB42" s="52"/>
      <c r="PC42" s="52"/>
      <c r="PD42" s="52"/>
      <c r="PE42" s="52"/>
      <c r="PF42" s="52"/>
      <c r="PG42" s="52"/>
      <c r="PH42" s="52"/>
      <c r="PI42" s="52"/>
      <c r="PJ42" s="52"/>
      <c r="PK42" s="52"/>
      <c r="PL42" s="52"/>
      <c r="PM42" s="52"/>
      <c r="PN42" s="52"/>
      <c r="PO42" s="52"/>
      <c r="PP42" s="52"/>
      <c r="PQ42" s="52"/>
      <c r="PR42" s="52"/>
      <c r="PS42" s="52"/>
      <c r="PT42" s="52"/>
      <c r="PU42" s="52"/>
      <c r="PV42" s="52"/>
      <c r="PW42" s="52"/>
      <c r="PX42" s="52"/>
      <c r="PY42" s="52"/>
      <c r="PZ42" s="52"/>
      <c r="QA42" s="52"/>
      <c r="QB42" s="52"/>
      <c r="QC42" s="52"/>
      <c r="QD42" s="52"/>
      <c r="QE42" s="52"/>
      <c r="QF42" s="52"/>
      <c r="QG42" s="52"/>
      <c r="QH42" s="52"/>
      <c r="QI42" s="52"/>
      <c r="QJ42" s="52"/>
      <c r="QK42" s="52"/>
      <c r="QL42" s="52"/>
      <c r="QM42" s="52"/>
      <c r="QN42" s="52"/>
      <c r="QO42" s="52"/>
      <c r="QP42" s="52"/>
      <c r="QQ42" s="52"/>
      <c r="QR42" s="52"/>
      <c r="QS42" s="52"/>
      <c r="QT42" s="52"/>
      <c r="QU42" s="52"/>
      <c r="QV42" s="52"/>
      <c r="QW42" s="52"/>
      <c r="QX42" s="52"/>
      <c r="QY42" s="52"/>
      <c r="QZ42" s="52"/>
      <c r="RA42" s="52"/>
      <c r="RB42" s="52"/>
      <c r="RC42" s="52"/>
      <c r="RD42" s="52"/>
      <c r="RE42" s="52"/>
      <c r="RF42" s="52"/>
      <c r="RG42" s="52"/>
      <c r="RH42" s="52"/>
      <c r="RI42" s="52"/>
      <c r="RJ42" s="52"/>
      <c r="RK42" s="52"/>
      <c r="RL42" s="52"/>
      <c r="RM42" s="52"/>
      <c r="RN42" s="52"/>
      <c r="RO42" s="52"/>
      <c r="RP42" s="52"/>
      <c r="RQ42" s="52"/>
      <c r="RR42" s="52"/>
      <c r="RS42" s="52"/>
      <c r="RT42" s="52"/>
      <c r="RU42" s="52"/>
      <c r="RV42" s="52"/>
      <c r="RW42" s="52"/>
      <c r="RX42" s="52"/>
      <c r="RY42" s="52"/>
      <c r="RZ42" s="52"/>
      <c r="SA42" s="52"/>
      <c r="SB42" s="52"/>
      <c r="SC42" s="52"/>
      <c r="SD42" s="52"/>
      <c r="SE42" s="52"/>
      <c r="SF42" s="52"/>
      <c r="SG42" s="52"/>
      <c r="SH42" s="52"/>
      <c r="SI42" s="52"/>
      <c r="SJ42" s="52"/>
      <c r="SK42" s="52"/>
      <c r="SL42" s="52"/>
      <c r="SM42" s="52"/>
      <c r="SN42" s="52"/>
      <c r="SO42" s="52"/>
      <c r="SP42" s="52"/>
      <c r="SQ42" s="52"/>
      <c r="SR42" s="52"/>
      <c r="SS42" s="52"/>
      <c r="ST42" s="52"/>
      <c r="SU42" s="52"/>
      <c r="SV42" s="52"/>
      <c r="SW42" s="52"/>
      <c r="SX42" s="52"/>
      <c r="SY42" s="52"/>
      <c r="SZ42" s="52"/>
      <c r="TA42" s="52"/>
      <c r="TB42" s="52"/>
      <c r="TC42" s="52"/>
      <c r="TD42" s="52"/>
      <c r="TE42" s="52"/>
      <c r="TF42" s="52"/>
      <c r="TG42" s="52"/>
      <c r="TH42" s="52"/>
      <c r="TI42" s="52"/>
      <c r="TJ42" s="52"/>
      <c r="TK42" s="52"/>
      <c r="TL42" s="52"/>
      <c r="TM42" s="52"/>
      <c r="TN42" s="52"/>
      <c r="TO42" s="52"/>
      <c r="TP42" s="52"/>
      <c r="TQ42" s="52"/>
      <c r="TR42" s="52"/>
      <c r="TS42" s="52"/>
      <c r="TT42" s="52"/>
      <c r="TU42" s="52"/>
      <c r="TV42" s="52"/>
      <c r="TW42" s="52"/>
      <c r="TX42" s="52"/>
      <c r="TY42" s="52"/>
      <c r="TZ42" s="52"/>
      <c r="UA42" s="52"/>
      <c r="UB42" s="52"/>
      <c r="UC42" s="52"/>
      <c r="UD42" s="52"/>
      <c r="UE42" s="52"/>
      <c r="UF42" s="52"/>
      <c r="UG42" s="52"/>
      <c r="UH42" s="52"/>
      <c r="UI42" s="52"/>
      <c r="UJ42" s="52"/>
      <c r="UK42" s="52"/>
      <c r="UL42" s="52"/>
      <c r="UM42" s="52"/>
      <c r="UN42" s="52"/>
      <c r="UO42" s="52"/>
      <c r="UP42" s="52"/>
      <c r="UQ42" s="52"/>
      <c r="UR42" s="52"/>
      <c r="US42" s="52"/>
      <c r="UT42" s="52"/>
      <c r="UU42" s="52"/>
      <c r="UV42" s="52"/>
      <c r="UW42" s="52"/>
      <c r="UX42" s="52"/>
      <c r="UY42" s="52"/>
      <c r="UZ42" s="52"/>
      <c r="VA42" s="52"/>
      <c r="VB42" s="52"/>
      <c r="VC42" s="52"/>
    </row>
    <row r="43" spans="1:575" s="36" customFormat="1" ht="3" customHeight="1" x14ac:dyDescent="0.25">
      <c r="A43" s="35"/>
      <c r="B43" s="33"/>
      <c r="C43" s="33"/>
      <c r="D43" s="3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3"/>
      <c r="FJ43" s="43"/>
      <c r="FK43" s="43"/>
      <c r="FL43" s="43"/>
      <c r="FM43" s="43"/>
      <c r="FN43" s="43"/>
      <c r="FO43" s="43"/>
      <c r="FP43" s="43"/>
      <c r="FQ43" s="43"/>
      <c r="FR43" s="43"/>
      <c r="FS43" s="43"/>
      <c r="FT43" s="43"/>
      <c r="FU43" s="43"/>
      <c r="FV43" s="43"/>
      <c r="FW43" s="43"/>
      <c r="FX43" s="43"/>
      <c r="FY43" s="43"/>
      <c r="FZ43" s="43"/>
      <c r="GA43" s="43"/>
      <c r="GB43" s="43"/>
      <c r="GC43" s="43"/>
      <c r="GD43" s="43"/>
      <c r="GE43" s="43"/>
      <c r="GF43" s="43"/>
      <c r="GG43" s="43"/>
      <c r="GH43" s="43"/>
      <c r="GI43" s="43"/>
      <c r="GJ43" s="43"/>
      <c r="GK43" s="43"/>
      <c r="GL43" s="43"/>
      <c r="GM43" s="43"/>
      <c r="GN43" s="43"/>
      <c r="GO43" s="43"/>
      <c r="GP43" s="43"/>
      <c r="GQ43" s="43"/>
      <c r="GR43" s="43"/>
      <c r="GS43" s="43"/>
      <c r="GT43" s="43"/>
      <c r="GU43" s="43"/>
      <c r="GV43" s="43"/>
      <c r="GW43" s="43"/>
      <c r="GX43" s="43"/>
      <c r="GY43" s="43"/>
      <c r="GZ43" s="43"/>
      <c r="HA43" s="43"/>
      <c r="HB43" s="43"/>
      <c r="HC43" s="43"/>
      <c r="HD43" s="43"/>
      <c r="HE43" s="43"/>
      <c r="HF43" s="43"/>
      <c r="HG43" s="43"/>
      <c r="HH43" s="43"/>
      <c r="HI43" s="43"/>
      <c r="HJ43" s="43"/>
      <c r="HK43" s="43"/>
      <c r="HL43" s="43"/>
      <c r="HM43" s="43"/>
      <c r="HN43" s="43"/>
      <c r="HO43" s="43"/>
      <c r="HP43" s="43"/>
      <c r="HQ43" s="43"/>
      <c r="HR43" s="43"/>
      <c r="HS43" s="43"/>
      <c r="HT43" s="43"/>
      <c r="HU43" s="43"/>
      <c r="HV43" s="43"/>
      <c r="HW43" s="43"/>
      <c r="HX43" s="43"/>
      <c r="HY43" s="43"/>
      <c r="HZ43" s="43"/>
      <c r="IA43" s="43"/>
      <c r="IB43" s="43"/>
      <c r="IC43" s="43"/>
      <c r="ID43" s="43"/>
      <c r="IE43" s="43"/>
      <c r="IF43" s="43"/>
      <c r="IG43" s="43"/>
      <c r="IH43" s="43"/>
      <c r="II43" s="43"/>
      <c r="IJ43" s="43"/>
      <c r="IK43" s="43"/>
      <c r="IL43" s="43"/>
      <c r="IM43" s="43"/>
      <c r="IN43" s="43"/>
      <c r="IO43" s="43"/>
      <c r="IP43" s="43"/>
      <c r="IQ43" s="43"/>
      <c r="IR43" s="43"/>
      <c r="IS43" s="43"/>
      <c r="IT43" s="43"/>
      <c r="IU43" s="43"/>
      <c r="IV43" s="43"/>
      <c r="IW43" s="43"/>
      <c r="IX43" s="43"/>
      <c r="IY43" s="43"/>
      <c r="IZ43" s="43"/>
      <c r="JA43" s="43"/>
      <c r="JB43" s="43"/>
      <c r="JC43" s="43"/>
      <c r="JD43" s="43"/>
      <c r="JE43" s="43"/>
      <c r="JF43" s="43"/>
      <c r="JG43" s="43"/>
      <c r="JH43" s="43"/>
      <c r="JI43" s="43"/>
      <c r="JJ43" s="43"/>
      <c r="JK43" s="43"/>
      <c r="JL43" s="43"/>
      <c r="JM43" s="43"/>
      <c r="JN43" s="43"/>
      <c r="JO43" s="43"/>
      <c r="JP43" s="43"/>
      <c r="JQ43" s="43"/>
      <c r="JR43" s="43"/>
      <c r="JS43" s="43"/>
      <c r="JT43" s="43"/>
      <c r="JU43" s="43"/>
      <c r="JV43" s="43"/>
      <c r="JW43" s="43"/>
      <c r="JX43" s="43"/>
      <c r="JY43" s="43"/>
      <c r="JZ43" s="43"/>
      <c r="KA43" s="43"/>
      <c r="KB43" s="43"/>
      <c r="KC43" s="43"/>
      <c r="KD43" s="43"/>
      <c r="KE43" s="43"/>
      <c r="KF43" s="43"/>
      <c r="KG43" s="43"/>
      <c r="KH43" s="43"/>
      <c r="KI43" s="43"/>
      <c r="KJ43" s="43"/>
      <c r="KK43" s="43"/>
      <c r="KL43" s="43"/>
      <c r="KM43" s="43"/>
      <c r="KN43" s="43"/>
      <c r="KO43" s="43"/>
      <c r="KP43" s="43"/>
      <c r="KQ43" s="43"/>
      <c r="KR43" s="43"/>
      <c r="KS43" s="43"/>
      <c r="KT43" s="43"/>
      <c r="KU43" s="43"/>
      <c r="KV43" s="43"/>
      <c r="KW43" s="43"/>
      <c r="KX43" s="43"/>
      <c r="KY43" s="43"/>
      <c r="KZ43" s="43"/>
      <c r="LA43" s="43"/>
      <c r="LB43" s="43"/>
      <c r="LC43" s="43"/>
      <c r="LD43" s="43"/>
      <c r="LE43" s="43"/>
      <c r="LF43" s="43"/>
      <c r="LG43" s="43"/>
      <c r="LH43" s="43"/>
      <c r="LI43" s="43"/>
      <c r="LJ43" s="43"/>
      <c r="LK43" s="43"/>
      <c r="LL43" s="43"/>
      <c r="LM43" s="43"/>
      <c r="LN43" s="43"/>
      <c r="LO43" s="43"/>
      <c r="LP43" s="43"/>
      <c r="LQ43" s="43"/>
      <c r="LR43" s="43"/>
      <c r="LS43" s="43"/>
      <c r="LT43" s="43"/>
      <c r="LU43" s="43"/>
      <c r="LV43" s="43"/>
      <c r="LW43" s="43"/>
      <c r="LX43" s="43"/>
      <c r="LY43" s="43"/>
      <c r="LZ43" s="43"/>
      <c r="MA43" s="43"/>
      <c r="MB43" s="43"/>
      <c r="MC43" s="43"/>
      <c r="MD43" s="43"/>
      <c r="ME43" s="43"/>
      <c r="MF43" s="43"/>
      <c r="MG43" s="43"/>
      <c r="MH43" s="43"/>
      <c r="MI43" s="43"/>
      <c r="MJ43" s="43"/>
      <c r="MK43" s="43"/>
      <c r="ML43" s="43"/>
      <c r="MM43" s="43"/>
      <c r="MN43" s="43"/>
      <c r="MO43" s="43"/>
      <c r="MP43" s="43"/>
      <c r="MQ43" s="43"/>
      <c r="MR43" s="43"/>
      <c r="MS43" s="43"/>
      <c r="MT43" s="43"/>
      <c r="MU43" s="43"/>
      <c r="MV43" s="43"/>
      <c r="MW43" s="43"/>
      <c r="MX43" s="43"/>
      <c r="MY43" s="43"/>
      <c r="MZ43" s="43"/>
      <c r="NA43" s="43"/>
      <c r="NB43" s="43"/>
      <c r="NC43" s="43"/>
      <c r="ND43" s="43"/>
      <c r="NE43" s="43"/>
      <c r="NF43" s="43"/>
      <c r="NG43" s="43"/>
      <c r="NH43" s="43"/>
      <c r="NI43" s="43"/>
      <c r="NJ43" s="43"/>
      <c r="NK43" s="43"/>
      <c r="NL43" s="43"/>
      <c r="NM43" s="43"/>
      <c r="NN43" s="43"/>
      <c r="NO43" s="43"/>
      <c r="NP43" s="43"/>
      <c r="NQ43" s="43"/>
      <c r="NR43" s="43"/>
      <c r="NS43" s="43"/>
      <c r="NT43" s="43"/>
      <c r="NU43" s="43"/>
      <c r="NV43" s="43"/>
      <c r="NW43" s="43"/>
      <c r="NX43" s="43"/>
      <c r="NY43" s="43"/>
      <c r="NZ43" s="43"/>
      <c r="OA43" s="43"/>
      <c r="OB43" s="43"/>
      <c r="OC43" s="43"/>
      <c r="OD43" s="43"/>
      <c r="OE43" s="43"/>
      <c r="OF43" s="43"/>
      <c r="OG43" s="43"/>
      <c r="OH43" s="43"/>
      <c r="OI43" s="43"/>
      <c r="OJ43" s="43"/>
      <c r="OK43" s="43"/>
      <c r="OL43" s="43"/>
      <c r="OM43" s="43"/>
      <c r="ON43" s="43"/>
      <c r="OO43" s="43"/>
      <c r="OP43" s="43"/>
      <c r="OQ43" s="43"/>
      <c r="OR43" s="43"/>
      <c r="OS43" s="43"/>
      <c r="OT43" s="43"/>
      <c r="OU43" s="43"/>
      <c r="OV43" s="43"/>
      <c r="OW43" s="43"/>
      <c r="OX43" s="43"/>
      <c r="OY43" s="43"/>
      <c r="OZ43" s="43"/>
      <c r="PA43" s="43"/>
      <c r="PB43" s="43"/>
      <c r="PC43" s="43"/>
      <c r="PD43" s="43"/>
      <c r="PE43" s="43"/>
      <c r="PF43" s="43"/>
      <c r="PG43" s="43"/>
      <c r="PH43" s="43"/>
      <c r="PI43" s="43"/>
      <c r="PJ43" s="43"/>
      <c r="PK43" s="43"/>
      <c r="PL43" s="43"/>
      <c r="PM43" s="43"/>
      <c r="PN43" s="43"/>
      <c r="PO43" s="43"/>
      <c r="PP43" s="43"/>
      <c r="PQ43" s="43"/>
      <c r="PR43" s="43"/>
      <c r="PS43" s="43"/>
      <c r="PT43" s="43"/>
      <c r="PU43" s="43"/>
      <c r="PV43" s="43"/>
      <c r="PW43" s="43"/>
      <c r="PX43" s="43"/>
      <c r="PY43" s="43"/>
      <c r="PZ43" s="43"/>
      <c r="QA43" s="43"/>
      <c r="QB43" s="43"/>
      <c r="QC43" s="43"/>
      <c r="QD43" s="43"/>
      <c r="QE43" s="43"/>
      <c r="QF43" s="43"/>
      <c r="QG43" s="43"/>
      <c r="QH43" s="43"/>
      <c r="QI43" s="43"/>
      <c r="QJ43" s="43"/>
      <c r="QK43" s="43"/>
      <c r="QL43" s="43"/>
      <c r="QM43" s="43"/>
      <c r="QN43" s="43"/>
      <c r="QO43" s="43"/>
      <c r="QP43" s="43"/>
      <c r="QQ43" s="43"/>
      <c r="QR43" s="43"/>
      <c r="QS43" s="43"/>
      <c r="QT43" s="43"/>
      <c r="QU43" s="43"/>
      <c r="QV43" s="43"/>
      <c r="QW43" s="43"/>
      <c r="QX43" s="43"/>
      <c r="QY43" s="43"/>
      <c r="QZ43" s="43"/>
      <c r="RA43" s="43"/>
      <c r="RB43" s="43"/>
      <c r="RC43" s="43"/>
      <c r="RD43" s="43"/>
      <c r="RE43" s="43"/>
      <c r="RF43" s="43"/>
      <c r="RG43" s="43"/>
      <c r="RH43" s="43"/>
      <c r="RI43" s="43"/>
      <c r="RJ43" s="43"/>
      <c r="RK43" s="43"/>
      <c r="RL43" s="43"/>
      <c r="RM43" s="43"/>
      <c r="RN43" s="43"/>
      <c r="RO43" s="43"/>
      <c r="RP43" s="43"/>
      <c r="RQ43" s="43"/>
      <c r="RR43" s="43"/>
      <c r="RS43" s="43"/>
      <c r="RT43" s="43"/>
      <c r="RU43" s="43"/>
      <c r="RV43" s="43"/>
      <c r="RW43" s="43"/>
      <c r="RX43" s="43"/>
      <c r="RY43" s="43"/>
      <c r="RZ43" s="43"/>
      <c r="SA43" s="43"/>
      <c r="SB43" s="43"/>
      <c r="SC43" s="43"/>
      <c r="SD43" s="43"/>
      <c r="SE43" s="43"/>
      <c r="SF43" s="43"/>
      <c r="SG43" s="43"/>
      <c r="SH43" s="43"/>
      <c r="SI43" s="43"/>
      <c r="SJ43" s="43"/>
      <c r="SK43" s="43"/>
      <c r="SL43" s="43"/>
      <c r="SM43" s="43"/>
      <c r="SN43" s="43"/>
      <c r="SO43" s="43"/>
      <c r="SP43" s="43"/>
      <c r="SQ43" s="43"/>
      <c r="SR43" s="43"/>
      <c r="SS43" s="43"/>
      <c r="ST43" s="43"/>
      <c r="SU43" s="43"/>
      <c r="SV43" s="43"/>
      <c r="SW43" s="43"/>
      <c r="SX43" s="43"/>
      <c r="SY43" s="43"/>
      <c r="SZ43" s="43"/>
      <c r="TA43" s="43"/>
      <c r="TB43" s="43"/>
      <c r="TC43" s="43"/>
      <c r="TD43" s="43"/>
      <c r="TE43" s="43"/>
      <c r="TF43" s="43"/>
      <c r="TG43" s="43"/>
      <c r="TH43" s="43"/>
      <c r="TI43" s="43"/>
      <c r="TJ43" s="43"/>
      <c r="TK43" s="43"/>
      <c r="TL43" s="43"/>
      <c r="TM43" s="43"/>
      <c r="TN43" s="43"/>
      <c r="TO43" s="43"/>
      <c r="TP43" s="43"/>
      <c r="TQ43" s="43"/>
      <c r="TR43" s="43"/>
      <c r="TS43" s="43"/>
      <c r="TT43" s="43"/>
      <c r="TU43" s="43"/>
      <c r="TV43" s="43"/>
      <c r="TW43" s="43"/>
      <c r="TX43" s="43"/>
      <c r="TY43" s="43"/>
      <c r="TZ43" s="43"/>
      <c r="UA43" s="43"/>
      <c r="UB43" s="43"/>
      <c r="UC43" s="43"/>
      <c r="UD43" s="43"/>
      <c r="UE43" s="43"/>
      <c r="UF43" s="43"/>
      <c r="UG43" s="43"/>
      <c r="UH43" s="43"/>
      <c r="UI43" s="43"/>
      <c r="UJ43" s="43"/>
      <c r="UK43" s="43"/>
      <c r="UL43" s="43"/>
      <c r="UM43" s="43"/>
      <c r="UN43" s="43"/>
      <c r="UO43" s="43"/>
      <c r="UP43" s="43"/>
      <c r="UQ43" s="43"/>
      <c r="UR43" s="43"/>
      <c r="US43" s="43"/>
      <c r="UT43" s="43"/>
      <c r="UU43" s="43"/>
      <c r="UV43" s="43"/>
      <c r="UW43" s="43"/>
      <c r="UX43" s="43"/>
      <c r="UY43" s="43"/>
      <c r="UZ43" s="43"/>
      <c r="VA43" s="43"/>
      <c r="VB43" s="43"/>
      <c r="VC43" s="43"/>
    </row>
    <row r="44" spans="1:575" s="48" customFormat="1" x14ac:dyDescent="0.25">
      <c r="A44" s="26" t="s">
        <v>136</v>
      </c>
      <c r="B44" s="50">
        <f>'Financial Data'!C58</f>
        <v>11172946.52</v>
      </c>
      <c r="C44" s="26" t="s">
        <v>138</v>
      </c>
      <c r="D44" s="49">
        <f>IFERROR(B44/B42,0)</f>
        <v>0.91776538952398601</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c r="IT44" s="52"/>
      <c r="IU44" s="52"/>
      <c r="IV44" s="52"/>
      <c r="IW44" s="52"/>
      <c r="IX44" s="52"/>
      <c r="IY44" s="52"/>
      <c r="IZ44" s="52"/>
      <c r="JA44" s="52"/>
      <c r="JB44" s="52"/>
      <c r="JC44" s="52"/>
      <c r="JD44" s="52"/>
      <c r="JE44" s="52"/>
      <c r="JF44" s="52"/>
      <c r="JG44" s="52"/>
      <c r="JH44" s="52"/>
      <c r="JI44" s="52"/>
      <c r="JJ44" s="52"/>
      <c r="JK44" s="52"/>
      <c r="JL44" s="52"/>
      <c r="JM44" s="52"/>
      <c r="JN44" s="52"/>
      <c r="JO44" s="52"/>
      <c r="JP44" s="52"/>
      <c r="JQ44" s="52"/>
      <c r="JR44" s="52"/>
      <c r="JS44" s="52"/>
      <c r="JT44" s="52"/>
      <c r="JU44" s="52"/>
      <c r="JV44" s="52"/>
      <c r="JW44" s="52"/>
      <c r="JX44" s="52"/>
      <c r="JY44" s="52"/>
      <c r="JZ44" s="52"/>
      <c r="KA44" s="52"/>
      <c r="KB44" s="52"/>
      <c r="KC44" s="52"/>
      <c r="KD44" s="52"/>
      <c r="KE44" s="52"/>
      <c r="KF44" s="52"/>
      <c r="KG44" s="52"/>
      <c r="KH44" s="52"/>
      <c r="KI44" s="52"/>
      <c r="KJ44" s="52"/>
      <c r="KK44" s="52"/>
      <c r="KL44" s="52"/>
      <c r="KM44" s="52"/>
      <c r="KN44" s="52"/>
      <c r="KO44" s="52"/>
      <c r="KP44" s="52"/>
      <c r="KQ44" s="52"/>
      <c r="KR44" s="52"/>
      <c r="KS44" s="52"/>
      <c r="KT44" s="52"/>
      <c r="KU44" s="52"/>
      <c r="KV44" s="52"/>
      <c r="KW44" s="52"/>
      <c r="KX44" s="52"/>
      <c r="KY44" s="52"/>
      <c r="KZ44" s="52"/>
      <c r="LA44" s="52"/>
      <c r="LB44" s="52"/>
      <c r="LC44" s="52"/>
      <c r="LD44" s="52"/>
      <c r="LE44" s="52"/>
      <c r="LF44" s="52"/>
      <c r="LG44" s="52"/>
      <c r="LH44" s="52"/>
      <c r="LI44" s="52"/>
      <c r="LJ44" s="52"/>
      <c r="LK44" s="52"/>
      <c r="LL44" s="52"/>
      <c r="LM44" s="52"/>
      <c r="LN44" s="52"/>
      <c r="LO44" s="52"/>
      <c r="LP44" s="52"/>
      <c r="LQ44" s="52"/>
      <c r="LR44" s="52"/>
      <c r="LS44" s="52"/>
      <c r="LT44" s="52"/>
      <c r="LU44" s="52"/>
      <c r="LV44" s="52"/>
      <c r="LW44" s="52"/>
      <c r="LX44" s="52"/>
      <c r="LY44" s="52"/>
      <c r="LZ44" s="52"/>
      <c r="MA44" s="52"/>
      <c r="MB44" s="52"/>
      <c r="MC44" s="52"/>
      <c r="MD44" s="52"/>
      <c r="ME44" s="52"/>
      <c r="MF44" s="52"/>
      <c r="MG44" s="52"/>
      <c r="MH44" s="52"/>
      <c r="MI44" s="52"/>
      <c r="MJ44" s="52"/>
      <c r="MK44" s="52"/>
      <c r="ML44" s="52"/>
      <c r="MM44" s="52"/>
      <c r="MN44" s="52"/>
      <c r="MO44" s="52"/>
      <c r="MP44" s="52"/>
      <c r="MQ44" s="52"/>
      <c r="MR44" s="52"/>
      <c r="MS44" s="52"/>
      <c r="MT44" s="52"/>
      <c r="MU44" s="52"/>
      <c r="MV44" s="52"/>
      <c r="MW44" s="52"/>
      <c r="MX44" s="52"/>
      <c r="MY44" s="52"/>
      <c r="MZ44" s="52"/>
      <c r="NA44" s="52"/>
      <c r="NB44" s="52"/>
      <c r="NC44" s="52"/>
      <c r="ND44" s="52"/>
      <c r="NE44" s="52"/>
      <c r="NF44" s="52"/>
      <c r="NG44" s="52"/>
      <c r="NH44" s="52"/>
      <c r="NI44" s="52"/>
      <c r="NJ44" s="52"/>
      <c r="NK44" s="52"/>
      <c r="NL44" s="52"/>
      <c r="NM44" s="52"/>
      <c r="NN44" s="52"/>
      <c r="NO44" s="52"/>
      <c r="NP44" s="52"/>
      <c r="NQ44" s="52"/>
      <c r="NR44" s="52"/>
      <c r="NS44" s="52"/>
      <c r="NT44" s="52"/>
      <c r="NU44" s="52"/>
      <c r="NV44" s="52"/>
      <c r="NW44" s="52"/>
      <c r="NX44" s="52"/>
      <c r="NY44" s="52"/>
      <c r="NZ44" s="52"/>
      <c r="OA44" s="52"/>
      <c r="OB44" s="52"/>
      <c r="OC44" s="52"/>
      <c r="OD44" s="52"/>
      <c r="OE44" s="52"/>
      <c r="OF44" s="52"/>
      <c r="OG44" s="52"/>
      <c r="OH44" s="52"/>
      <c r="OI44" s="52"/>
      <c r="OJ44" s="52"/>
      <c r="OK44" s="52"/>
      <c r="OL44" s="52"/>
      <c r="OM44" s="52"/>
      <c r="ON44" s="52"/>
      <c r="OO44" s="52"/>
      <c r="OP44" s="52"/>
      <c r="OQ44" s="52"/>
      <c r="OR44" s="52"/>
      <c r="OS44" s="52"/>
      <c r="OT44" s="52"/>
      <c r="OU44" s="52"/>
      <c r="OV44" s="52"/>
      <c r="OW44" s="52"/>
      <c r="OX44" s="52"/>
      <c r="OY44" s="52"/>
      <c r="OZ44" s="52"/>
      <c r="PA44" s="52"/>
      <c r="PB44" s="52"/>
      <c r="PC44" s="52"/>
      <c r="PD44" s="52"/>
      <c r="PE44" s="52"/>
      <c r="PF44" s="52"/>
      <c r="PG44" s="52"/>
      <c r="PH44" s="52"/>
      <c r="PI44" s="52"/>
      <c r="PJ44" s="52"/>
      <c r="PK44" s="52"/>
      <c r="PL44" s="52"/>
      <c r="PM44" s="52"/>
      <c r="PN44" s="52"/>
      <c r="PO44" s="52"/>
      <c r="PP44" s="52"/>
      <c r="PQ44" s="52"/>
      <c r="PR44" s="52"/>
      <c r="PS44" s="52"/>
      <c r="PT44" s="52"/>
      <c r="PU44" s="52"/>
      <c r="PV44" s="52"/>
      <c r="PW44" s="52"/>
      <c r="PX44" s="52"/>
      <c r="PY44" s="52"/>
      <c r="PZ44" s="52"/>
      <c r="QA44" s="52"/>
      <c r="QB44" s="52"/>
      <c r="QC44" s="52"/>
      <c r="QD44" s="52"/>
      <c r="QE44" s="52"/>
      <c r="QF44" s="52"/>
      <c r="QG44" s="52"/>
      <c r="QH44" s="52"/>
      <c r="QI44" s="52"/>
      <c r="QJ44" s="52"/>
      <c r="QK44" s="52"/>
      <c r="QL44" s="52"/>
      <c r="QM44" s="52"/>
      <c r="QN44" s="52"/>
      <c r="QO44" s="52"/>
      <c r="QP44" s="52"/>
      <c r="QQ44" s="52"/>
      <c r="QR44" s="52"/>
      <c r="QS44" s="52"/>
      <c r="QT44" s="52"/>
      <c r="QU44" s="52"/>
      <c r="QV44" s="52"/>
      <c r="QW44" s="52"/>
      <c r="QX44" s="52"/>
      <c r="QY44" s="52"/>
      <c r="QZ44" s="52"/>
      <c r="RA44" s="52"/>
      <c r="RB44" s="52"/>
      <c r="RC44" s="52"/>
      <c r="RD44" s="52"/>
      <c r="RE44" s="52"/>
      <c r="RF44" s="52"/>
      <c r="RG44" s="52"/>
      <c r="RH44" s="52"/>
      <c r="RI44" s="52"/>
      <c r="RJ44" s="52"/>
      <c r="RK44" s="52"/>
      <c r="RL44" s="52"/>
      <c r="RM44" s="52"/>
      <c r="RN44" s="52"/>
      <c r="RO44" s="52"/>
      <c r="RP44" s="52"/>
      <c r="RQ44" s="52"/>
      <c r="RR44" s="52"/>
      <c r="RS44" s="52"/>
      <c r="RT44" s="52"/>
      <c r="RU44" s="52"/>
      <c r="RV44" s="52"/>
      <c r="RW44" s="52"/>
      <c r="RX44" s="52"/>
      <c r="RY44" s="52"/>
      <c r="RZ44" s="52"/>
      <c r="SA44" s="52"/>
      <c r="SB44" s="52"/>
      <c r="SC44" s="52"/>
      <c r="SD44" s="52"/>
      <c r="SE44" s="52"/>
      <c r="SF44" s="52"/>
      <c r="SG44" s="52"/>
      <c r="SH44" s="52"/>
      <c r="SI44" s="52"/>
      <c r="SJ44" s="52"/>
      <c r="SK44" s="52"/>
      <c r="SL44" s="52"/>
      <c r="SM44" s="52"/>
      <c r="SN44" s="52"/>
      <c r="SO44" s="52"/>
      <c r="SP44" s="52"/>
      <c r="SQ44" s="52"/>
      <c r="SR44" s="52"/>
      <c r="SS44" s="52"/>
      <c r="ST44" s="52"/>
      <c r="SU44" s="52"/>
      <c r="SV44" s="52"/>
      <c r="SW44" s="52"/>
      <c r="SX44" s="52"/>
      <c r="SY44" s="52"/>
      <c r="SZ44" s="52"/>
      <c r="TA44" s="52"/>
      <c r="TB44" s="52"/>
      <c r="TC44" s="52"/>
      <c r="TD44" s="52"/>
      <c r="TE44" s="52"/>
      <c r="TF44" s="52"/>
      <c r="TG44" s="52"/>
      <c r="TH44" s="52"/>
      <c r="TI44" s="52"/>
      <c r="TJ44" s="52"/>
      <c r="TK44" s="52"/>
      <c r="TL44" s="52"/>
      <c r="TM44" s="52"/>
      <c r="TN44" s="52"/>
      <c r="TO44" s="52"/>
      <c r="TP44" s="52"/>
      <c r="TQ44" s="52"/>
      <c r="TR44" s="52"/>
      <c r="TS44" s="52"/>
      <c r="TT44" s="52"/>
      <c r="TU44" s="52"/>
      <c r="TV44" s="52"/>
      <c r="TW44" s="52"/>
      <c r="TX44" s="52"/>
      <c r="TY44" s="52"/>
      <c r="TZ44" s="52"/>
      <c r="UA44" s="52"/>
      <c r="UB44" s="52"/>
      <c r="UC44" s="52"/>
      <c r="UD44" s="52"/>
      <c r="UE44" s="52"/>
      <c r="UF44" s="52"/>
      <c r="UG44" s="52"/>
      <c r="UH44" s="52"/>
      <c r="UI44" s="52"/>
      <c r="UJ44" s="52"/>
      <c r="UK44" s="52"/>
      <c r="UL44" s="52"/>
      <c r="UM44" s="52"/>
      <c r="UN44" s="52"/>
      <c r="UO44" s="52"/>
      <c r="UP44" s="52"/>
      <c r="UQ44" s="52"/>
      <c r="UR44" s="52"/>
      <c r="US44" s="52"/>
      <c r="UT44" s="52"/>
      <c r="UU44" s="52"/>
      <c r="UV44" s="52"/>
      <c r="UW44" s="52"/>
      <c r="UX44" s="52"/>
      <c r="UY44" s="52"/>
      <c r="UZ44" s="52"/>
      <c r="VA44" s="52"/>
      <c r="VB44" s="52"/>
      <c r="VC44" s="52"/>
    </row>
    <row r="45" spans="1:575" ht="3" customHeight="1" x14ac:dyDescent="0.25">
      <c r="A45" s="28"/>
      <c r="B45" s="28"/>
      <c r="C45" s="28"/>
      <c r="D45" s="28"/>
    </row>
    <row r="46" spans="1:575" s="48" customFormat="1" x14ac:dyDescent="0.25">
      <c r="A46" s="26" t="s">
        <v>137</v>
      </c>
      <c r="B46" s="50">
        <f>'Financial Data'!C69</f>
        <v>2163121</v>
      </c>
      <c r="C46" s="51"/>
      <c r="D46" s="51"/>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52"/>
      <c r="FK46" s="52"/>
      <c r="FL46" s="52"/>
      <c r="FM46" s="52"/>
      <c r="FN46" s="52"/>
      <c r="FO46" s="52"/>
      <c r="FP46" s="52"/>
      <c r="FQ46" s="52"/>
      <c r="FR46" s="52"/>
      <c r="FS46" s="52"/>
      <c r="FT46" s="52"/>
      <c r="FU46" s="52"/>
      <c r="FV46" s="52"/>
      <c r="FW46" s="52"/>
      <c r="FX46" s="52"/>
      <c r="FY46" s="52"/>
      <c r="FZ46" s="52"/>
      <c r="GA46" s="52"/>
      <c r="GB46" s="52"/>
      <c r="GC46" s="52"/>
      <c r="GD46" s="52"/>
      <c r="GE46" s="52"/>
      <c r="GF46" s="52"/>
      <c r="GG46" s="52"/>
      <c r="GH46" s="52"/>
      <c r="GI46" s="52"/>
      <c r="GJ46" s="52"/>
      <c r="GK46" s="52"/>
      <c r="GL46" s="52"/>
      <c r="GM46" s="52"/>
      <c r="GN46" s="52"/>
      <c r="GO46" s="52"/>
      <c r="GP46" s="52"/>
      <c r="GQ46" s="52"/>
      <c r="GR46" s="52"/>
      <c r="GS46" s="52"/>
      <c r="GT46" s="52"/>
      <c r="GU46" s="52"/>
      <c r="GV46" s="52"/>
      <c r="GW46" s="52"/>
      <c r="GX46" s="52"/>
      <c r="GY46" s="52"/>
      <c r="GZ46" s="52"/>
      <c r="HA46" s="52"/>
      <c r="HB46" s="52"/>
      <c r="HC46" s="52"/>
      <c r="HD46" s="52"/>
      <c r="HE46" s="52"/>
      <c r="HF46" s="52"/>
      <c r="HG46" s="52"/>
      <c r="HH46" s="52"/>
      <c r="HI46" s="52"/>
      <c r="HJ46" s="52"/>
      <c r="HK46" s="52"/>
      <c r="HL46" s="52"/>
      <c r="HM46" s="52"/>
      <c r="HN46" s="52"/>
      <c r="HO46" s="52"/>
      <c r="HP46" s="52"/>
      <c r="HQ46" s="52"/>
      <c r="HR46" s="52"/>
      <c r="HS46" s="52"/>
      <c r="HT46" s="52"/>
      <c r="HU46" s="52"/>
      <c r="HV46" s="52"/>
      <c r="HW46" s="52"/>
      <c r="HX46" s="52"/>
      <c r="HY46" s="52"/>
      <c r="HZ46" s="52"/>
      <c r="IA46" s="52"/>
      <c r="IB46" s="52"/>
      <c r="IC46" s="52"/>
      <c r="ID46" s="52"/>
      <c r="IE46" s="52"/>
      <c r="IF46" s="52"/>
      <c r="IG46" s="52"/>
      <c r="IH46" s="52"/>
      <c r="II46" s="52"/>
      <c r="IJ46" s="52"/>
      <c r="IK46" s="52"/>
      <c r="IL46" s="52"/>
      <c r="IM46" s="52"/>
      <c r="IN46" s="52"/>
      <c r="IO46" s="52"/>
      <c r="IP46" s="52"/>
      <c r="IQ46" s="52"/>
      <c r="IR46" s="52"/>
      <c r="IS46" s="52"/>
      <c r="IT46" s="52"/>
      <c r="IU46" s="52"/>
      <c r="IV46" s="52"/>
      <c r="IW46" s="52"/>
      <c r="IX46" s="52"/>
      <c r="IY46" s="52"/>
      <c r="IZ46" s="52"/>
      <c r="JA46" s="52"/>
      <c r="JB46" s="52"/>
      <c r="JC46" s="52"/>
      <c r="JD46" s="52"/>
      <c r="JE46" s="52"/>
      <c r="JF46" s="52"/>
      <c r="JG46" s="52"/>
      <c r="JH46" s="52"/>
      <c r="JI46" s="52"/>
      <c r="JJ46" s="52"/>
      <c r="JK46" s="52"/>
      <c r="JL46" s="52"/>
      <c r="JM46" s="52"/>
      <c r="JN46" s="52"/>
      <c r="JO46" s="52"/>
      <c r="JP46" s="52"/>
      <c r="JQ46" s="52"/>
      <c r="JR46" s="52"/>
      <c r="JS46" s="52"/>
      <c r="JT46" s="52"/>
      <c r="JU46" s="52"/>
      <c r="JV46" s="52"/>
      <c r="JW46" s="52"/>
      <c r="JX46" s="52"/>
      <c r="JY46" s="52"/>
      <c r="JZ46" s="52"/>
      <c r="KA46" s="52"/>
      <c r="KB46" s="52"/>
      <c r="KC46" s="52"/>
      <c r="KD46" s="52"/>
      <c r="KE46" s="52"/>
      <c r="KF46" s="52"/>
      <c r="KG46" s="52"/>
      <c r="KH46" s="52"/>
      <c r="KI46" s="52"/>
      <c r="KJ46" s="52"/>
      <c r="KK46" s="52"/>
      <c r="KL46" s="52"/>
      <c r="KM46" s="52"/>
      <c r="KN46" s="52"/>
      <c r="KO46" s="52"/>
      <c r="KP46" s="52"/>
      <c r="KQ46" s="52"/>
      <c r="KR46" s="52"/>
      <c r="KS46" s="52"/>
      <c r="KT46" s="52"/>
      <c r="KU46" s="52"/>
      <c r="KV46" s="52"/>
      <c r="KW46" s="52"/>
      <c r="KX46" s="52"/>
      <c r="KY46" s="52"/>
      <c r="KZ46" s="52"/>
      <c r="LA46" s="52"/>
      <c r="LB46" s="52"/>
      <c r="LC46" s="52"/>
      <c r="LD46" s="52"/>
      <c r="LE46" s="52"/>
      <c r="LF46" s="52"/>
      <c r="LG46" s="52"/>
      <c r="LH46" s="52"/>
      <c r="LI46" s="52"/>
      <c r="LJ46" s="52"/>
      <c r="LK46" s="52"/>
      <c r="LL46" s="52"/>
      <c r="LM46" s="52"/>
      <c r="LN46" s="52"/>
      <c r="LO46" s="52"/>
      <c r="LP46" s="52"/>
      <c r="LQ46" s="52"/>
      <c r="LR46" s="52"/>
      <c r="LS46" s="52"/>
      <c r="LT46" s="52"/>
      <c r="LU46" s="52"/>
      <c r="LV46" s="52"/>
      <c r="LW46" s="52"/>
      <c r="LX46" s="52"/>
      <c r="LY46" s="52"/>
      <c r="LZ46" s="52"/>
      <c r="MA46" s="52"/>
      <c r="MB46" s="52"/>
      <c r="MC46" s="52"/>
      <c r="MD46" s="52"/>
      <c r="ME46" s="52"/>
      <c r="MF46" s="52"/>
      <c r="MG46" s="52"/>
      <c r="MH46" s="52"/>
      <c r="MI46" s="52"/>
      <c r="MJ46" s="52"/>
      <c r="MK46" s="52"/>
      <c r="ML46" s="52"/>
      <c r="MM46" s="52"/>
      <c r="MN46" s="52"/>
      <c r="MO46" s="52"/>
      <c r="MP46" s="52"/>
      <c r="MQ46" s="52"/>
      <c r="MR46" s="52"/>
      <c r="MS46" s="52"/>
      <c r="MT46" s="52"/>
      <c r="MU46" s="52"/>
      <c r="MV46" s="52"/>
      <c r="MW46" s="52"/>
      <c r="MX46" s="52"/>
      <c r="MY46" s="52"/>
      <c r="MZ46" s="52"/>
      <c r="NA46" s="52"/>
      <c r="NB46" s="52"/>
      <c r="NC46" s="52"/>
      <c r="ND46" s="52"/>
      <c r="NE46" s="52"/>
      <c r="NF46" s="52"/>
      <c r="NG46" s="52"/>
      <c r="NH46" s="52"/>
      <c r="NI46" s="52"/>
      <c r="NJ46" s="52"/>
      <c r="NK46" s="52"/>
      <c r="NL46" s="52"/>
      <c r="NM46" s="52"/>
      <c r="NN46" s="52"/>
      <c r="NO46" s="52"/>
      <c r="NP46" s="52"/>
      <c r="NQ46" s="52"/>
      <c r="NR46" s="52"/>
      <c r="NS46" s="52"/>
      <c r="NT46" s="52"/>
      <c r="NU46" s="52"/>
      <c r="NV46" s="52"/>
      <c r="NW46" s="52"/>
      <c r="NX46" s="52"/>
      <c r="NY46" s="52"/>
      <c r="NZ46" s="52"/>
      <c r="OA46" s="52"/>
      <c r="OB46" s="52"/>
      <c r="OC46" s="52"/>
      <c r="OD46" s="52"/>
      <c r="OE46" s="52"/>
      <c r="OF46" s="52"/>
      <c r="OG46" s="52"/>
      <c r="OH46" s="52"/>
      <c r="OI46" s="52"/>
      <c r="OJ46" s="52"/>
      <c r="OK46" s="52"/>
      <c r="OL46" s="52"/>
      <c r="OM46" s="52"/>
      <c r="ON46" s="52"/>
      <c r="OO46" s="52"/>
      <c r="OP46" s="52"/>
      <c r="OQ46" s="52"/>
      <c r="OR46" s="52"/>
      <c r="OS46" s="52"/>
      <c r="OT46" s="52"/>
      <c r="OU46" s="52"/>
      <c r="OV46" s="52"/>
      <c r="OW46" s="52"/>
      <c r="OX46" s="52"/>
      <c r="OY46" s="52"/>
      <c r="OZ46" s="52"/>
      <c r="PA46" s="52"/>
      <c r="PB46" s="52"/>
      <c r="PC46" s="52"/>
      <c r="PD46" s="52"/>
      <c r="PE46" s="52"/>
      <c r="PF46" s="52"/>
      <c r="PG46" s="52"/>
      <c r="PH46" s="52"/>
      <c r="PI46" s="52"/>
      <c r="PJ46" s="52"/>
      <c r="PK46" s="52"/>
      <c r="PL46" s="52"/>
      <c r="PM46" s="52"/>
      <c r="PN46" s="52"/>
      <c r="PO46" s="52"/>
      <c r="PP46" s="52"/>
      <c r="PQ46" s="52"/>
      <c r="PR46" s="52"/>
      <c r="PS46" s="52"/>
      <c r="PT46" s="52"/>
      <c r="PU46" s="52"/>
      <c r="PV46" s="52"/>
      <c r="PW46" s="52"/>
      <c r="PX46" s="52"/>
      <c r="PY46" s="52"/>
      <c r="PZ46" s="52"/>
      <c r="QA46" s="52"/>
      <c r="QB46" s="52"/>
      <c r="QC46" s="52"/>
      <c r="QD46" s="52"/>
      <c r="QE46" s="52"/>
      <c r="QF46" s="52"/>
      <c r="QG46" s="52"/>
      <c r="QH46" s="52"/>
      <c r="QI46" s="52"/>
      <c r="QJ46" s="52"/>
      <c r="QK46" s="52"/>
      <c r="QL46" s="52"/>
      <c r="QM46" s="52"/>
      <c r="QN46" s="52"/>
      <c r="QO46" s="52"/>
      <c r="QP46" s="52"/>
      <c r="QQ46" s="52"/>
      <c r="QR46" s="52"/>
      <c r="QS46" s="52"/>
      <c r="QT46" s="52"/>
      <c r="QU46" s="52"/>
      <c r="QV46" s="52"/>
      <c r="QW46" s="52"/>
      <c r="QX46" s="52"/>
      <c r="QY46" s="52"/>
      <c r="QZ46" s="52"/>
      <c r="RA46" s="52"/>
      <c r="RB46" s="52"/>
      <c r="RC46" s="52"/>
      <c r="RD46" s="52"/>
      <c r="RE46" s="52"/>
      <c r="RF46" s="52"/>
      <c r="RG46" s="52"/>
      <c r="RH46" s="52"/>
      <c r="RI46" s="52"/>
      <c r="RJ46" s="52"/>
      <c r="RK46" s="52"/>
      <c r="RL46" s="52"/>
      <c r="RM46" s="52"/>
      <c r="RN46" s="52"/>
      <c r="RO46" s="52"/>
      <c r="RP46" s="52"/>
      <c r="RQ46" s="52"/>
      <c r="RR46" s="52"/>
      <c r="RS46" s="52"/>
      <c r="RT46" s="52"/>
      <c r="RU46" s="52"/>
      <c r="RV46" s="52"/>
      <c r="RW46" s="52"/>
      <c r="RX46" s="52"/>
      <c r="RY46" s="52"/>
      <c r="RZ46" s="52"/>
      <c r="SA46" s="52"/>
      <c r="SB46" s="52"/>
      <c r="SC46" s="52"/>
      <c r="SD46" s="52"/>
      <c r="SE46" s="52"/>
      <c r="SF46" s="52"/>
      <c r="SG46" s="52"/>
      <c r="SH46" s="52"/>
      <c r="SI46" s="52"/>
      <c r="SJ46" s="52"/>
      <c r="SK46" s="52"/>
      <c r="SL46" s="52"/>
      <c r="SM46" s="52"/>
      <c r="SN46" s="52"/>
      <c r="SO46" s="52"/>
      <c r="SP46" s="52"/>
      <c r="SQ46" s="52"/>
      <c r="SR46" s="52"/>
      <c r="SS46" s="52"/>
      <c r="ST46" s="52"/>
      <c r="SU46" s="52"/>
      <c r="SV46" s="52"/>
      <c r="SW46" s="52"/>
      <c r="SX46" s="52"/>
      <c r="SY46" s="52"/>
      <c r="SZ46" s="52"/>
      <c r="TA46" s="52"/>
      <c r="TB46" s="52"/>
      <c r="TC46" s="52"/>
      <c r="TD46" s="52"/>
      <c r="TE46" s="52"/>
      <c r="TF46" s="52"/>
      <c r="TG46" s="52"/>
      <c r="TH46" s="52"/>
      <c r="TI46" s="52"/>
      <c r="TJ46" s="52"/>
      <c r="TK46" s="52"/>
      <c r="TL46" s="52"/>
      <c r="TM46" s="52"/>
      <c r="TN46" s="52"/>
      <c r="TO46" s="52"/>
      <c r="TP46" s="52"/>
      <c r="TQ46" s="52"/>
      <c r="TR46" s="52"/>
      <c r="TS46" s="52"/>
      <c r="TT46" s="52"/>
      <c r="TU46" s="52"/>
      <c r="TV46" s="52"/>
      <c r="TW46" s="52"/>
      <c r="TX46" s="52"/>
      <c r="TY46" s="52"/>
      <c r="TZ46" s="52"/>
      <c r="UA46" s="52"/>
      <c r="UB46" s="52"/>
      <c r="UC46" s="52"/>
      <c r="UD46" s="52"/>
      <c r="UE46" s="52"/>
      <c r="UF46" s="52"/>
      <c r="UG46" s="52"/>
      <c r="UH46" s="52"/>
      <c r="UI46" s="52"/>
      <c r="UJ46" s="52"/>
      <c r="UK46" s="52"/>
      <c r="UL46" s="52"/>
      <c r="UM46" s="52"/>
      <c r="UN46" s="52"/>
      <c r="UO46" s="52"/>
      <c r="UP46" s="52"/>
      <c r="UQ46" s="52"/>
      <c r="UR46" s="52"/>
      <c r="US46" s="52"/>
      <c r="UT46" s="52"/>
      <c r="UU46" s="52"/>
      <c r="UV46" s="52"/>
      <c r="UW46" s="52"/>
      <c r="UX46" s="52"/>
      <c r="UY46" s="52"/>
      <c r="UZ46" s="52"/>
      <c r="VA46" s="52"/>
      <c r="VB46" s="52"/>
      <c r="VC46" s="52"/>
    </row>
    <row r="47" spans="1:575" s="48" customFormat="1" x14ac:dyDescent="0.25">
      <c r="A47" s="26"/>
      <c r="B47" s="99"/>
      <c r="C47" s="51"/>
      <c r="D47" s="51"/>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c r="DF47" s="52"/>
      <c r="DG47" s="52"/>
      <c r="DH47" s="52"/>
      <c r="DI47" s="52"/>
      <c r="DJ47" s="52"/>
      <c r="DK47" s="52"/>
      <c r="DL47" s="52"/>
      <c r="DM47" s="52"/>
      <c r="DN47" s="52"/>
      <c r="DO47" s="52"/>
      <c r="DP47" s="52"/>
      <c r="DQ47" s="52"/>
      <c r="DR47" s="52"/>
      <c r="DS47" s="52"/>
      <c r="DT47" s="52"/>
      <c r="DU47" s="52"/>
      <c r="DV47" s="52"/>
      <c r="DW47" s="52"/>
      <c r="DX47" s="52"/>
      <c r="DY47" s="52"/>
      <c r="DZ47" s="52"/>
      <c r="EA47" s="52"/>
      <c r="EB47" s="52"/>
      <c r="EC47" s="52"/>
      <c r="ED47" s="52"/>
      <c r="EE47" s="52"/>
      <c r="EF47" s="52"/>
      <c r="EG47" s="52"/>
      <c r="EH47" s="52"/>
      <c r="EI47" s="52"/>
      <c r="EJ47" s="52"/>
      <c r="EK47" s="52"/>
      <c r="EL47" s="52"/>
      <c r="EM47" s="52"/>
      <c r="EN47" s="52"/>
      <c r="EO47" s="52"/>
      <c r="EP47" s="52"/>
      <c r="EQ47" s="52"/>
      <c r="ER47" s="52"/>
      <c r="ES47" s="52"/>
      <c r="ET47" s="52"/>
      <c r="EU47" s="52"/>
      <c r="EV47" s="52"/>
      <c r="EW47" s="52"/>
      <c r="EX47" s="52"/>
      <c r="EY47" s="52"/>
      <c r="EZ47" s="52"/>
      <c r="FA47" s="52"/>
      <c r="FB47" s="52"/>
      <c r="FC47" s="52"/>
      <c r="FD47" s="52"/>
      <c r="FE47" s="52"/>
      <c r="FF47" s="52"/>
      <c r="FG47" s="52"/>
      <c r="FH47" s="52"/>
      <c r="FI47" s="52"/>
      <c r="FJ47" s="52"/>
      <c r="FK47" s="52"/>
      <c r="FL47" s="52"/>
      <c r="FM47" s="52"/>
      <c r="FN47" s="52"/>
      <c r="FO47" s="52"/>
      <c r="FP47" s="52"/>
      <c r="FQ47" s="52"/>
      <c r="FR47" s="52"/>
      <c r="FS47" s="52"/>
      <c r="FT47" s="52"/>
      <c r="FU47" s="52"/>
      <c r="FV47" s="52"/>
      <c r="FW47" s="52"/>
      <c r="FX47" s="52"/>
      <c r="FY47" s="52"/>
      <c r="FZ47" s="52"/>
      <c r="GA47" s="52"/>
      <c r="GB47" s="52"/>
      <c r="GC47" s="52"/>
      <c r="GD47" s="52"/>
      <c r="GE47" s="52"/>
      <c r="GF47" s="52"/>
      <c r="GG47" s="52"/>
      <c r="GH47" s="52"/>
      <c r="GI47" s="52"/>
      <c r="GJ47" s="52"/>
      <c r="GK47" s="52"/>
      <c r="GL47" s="52"/>
      <c r="GM47" s="52"/>
      <c r="GN47" s="52"/>
      <c r="GO47" s="52"/>
      <c r="GP47" s="52"/>
      <c r="GQ47" s="52"/>
      <c r="GR47" s="52"/>
      <c r="GS47" s="52"/>
      <c r="GT47" s="52"/>
      <c r="GU47" s="52"/>
      <c r="GV47" s="52"/>
      <c r="GW47" s="52"/>
      <c r="GX47" s="52"/>
      <c r="GY47" s="52"/>
      <c r="GZ47" s="52"/>
      <c r="HA47" s="52"/>
      <c r="HB47" s="52"/>
      <c r="HC47" s="52"/>
      <c r="HD47" s="52"/>
      <c r="HE47" s="52"/>
      <c r="HF47" s="52"/>
      <c r="HG47" s="52"/>
      <c r="HH47" s="52"/>
      <c r="HI47" s="52"/>
      <c r="HJ47" s="52"/>
      <c r="HK47" s="52"/>
      <c r="HL47" s="52"/>
      <c r="HM47" s="52"/>
      <c r="HN47" s="52"/>
      <c r="HO47" s="52"/>
      <c r="HP47" s="52"/>
      <c r="HQ47" s="52"/>
      <c r="HR47" s="52"/>
      <c r="HS47" s="52"/>
      <c r="HT47" s="52"/>
      <c r="HU47" s="52"/>
      <c r="HV47" s="52"/>
      <c r="HW47" s="52"/>
      <c r="HX47" s="52"/>
      <c r="HY47" s="52"/>
      <c r="HZ47" s="52"/>
      <c r="IA47" s="52"/>
      <c r="IB47" s="52"/>
      <c r="IC47" s="52"/>
      <c r="ID47" s="52"/>
      <c r="IE47" s="52"/>
      <c r="IF47" s="52"/>
      <c r="IG47" s="52"/>
      <c r="IH47" s="52"/>
      <c r="II47" s="52"/>
      <c r="IJ47" s="52"/>
      <c r="IK47" s="52"/>
      <c r="IL47" s="52"/>
      <c r="IM47" s="52"/>
      <c r="IN47" s="52"/>
      <c r="IO47" s="52"/>
      <c r="IP47" s="52"/>
      <c r="IQ47" s="52"/>
      <c r="IR47" s="52"/>
      <c r="IS47" s="52"/>
      <c r="IT47" s="52"/>
      <c r="IU47" s="52"/>
      <c r="IV47" s="52"/>
      <c r="IW47" s="52"/>
      <c r="IX47" s="52"/>
      <c r="IY47" s="52"/>
      <c r="IZ47" s="52"/>
      <c r="JA47" s="52"/>
      <c r="JB47" s="52"/>
      <c r="JC47" s="52"/>
      <c r="JD47" s="52"/>
      <c r="JE47" s="52"/>
      <c r="JF47" s="52"/>
      <c r="JG47" s="52"/>
      <c r="JH47" s="52"/>
      <c r="JI47" s="52"/>
      <c r="JJ47" s="52"/>
      <c r="JK47" s="52"/>
      <c r="JL47" s="52"/>
      <c r="JM47" s="52"/>
      <c r="JN47" s="52"/>
      <c r="JO47" s="52"/>
      <c r="JP47" s="52"/>
      <c r="JQ47" s="52"/>
      <c r="JR47" s="52"/>
      <c r="JS47" s="52"/>
      <c r="JT47" s="52"/>
      <c r="JU47" s="52"/>
      <c r="JV47" s="52"/>
      <c r="JW47" s="52"/>
      <c r="JX47" s="52"/>
      <c r="JY47" s="52"/>
      <c r="JZ47" s="52"/>
      <c r="KA47" s="52"/>
      <c r="KB47" s="52"/>
      <c r="KC47" s="52"/>
      <c r="KD47" s="52"/>
      <c r="KE47" s="52"/>
      <c r="KF47" s="52"/>
      <c r="KG47" s="52"/>
      <c r="KH47" s="52"/>
      <c r="KI47" s="52"/>
      <c r="KJ47" s="52"/>
      <c r="KK47" s="52"/>
      <c r="KL47" s="52"/>
      <c r="KM47" s="52"/>
      <c r="KN47" s="52"/>
      <c r="KO47" s="52"/>
      <c r="KP47" s="52"/>
      <c r="KQ47" s="52"/>
      <c r="KR47" s="52"/>
      <c r="KS47" s="52"/>
      <c r="KT47" s="52"/>
      <c r="KU47" s="52"/>
      <c r="KV47" s="52"/>
      <c r="KW47" s="52"/>
      <c r="KX47" s="52"/>
      <c r="KY47" s="52"/>
      <c r="KZ47" s="52"/>
      <c r="LA47" s="52"/>
      <c r="LB47" s="52"/>
      <c r="LC47" s="52"/>
      <c r="LD47" s="52"/>
      <c r="LE47" s="52"/>
      <c r="LF47" s="52"/>
      <c r="LG47" s="52"/>
      <c r="LH47" s="52"/>
      <c r="LI47" s="52"/>
      <c r="LJ47" s="52"/>
      <c r="LK47" s="52"/>
      <c r="LL47" s="52"/>
      <c r="LM47" s="52"/>
      <c r="LN47" s="52"/>
      <c r="LO47" s="52"/>
      <c r="LP47" s="52"/>
      <c r="LQ47" s="52"/>
      <c r="LR47" s="52"/>
      <c r="LS47" s="52"/>
      <c r="LT47" s="52"/>
      <c r="LU47" s="52"/>
      <c r="LV47" s="52"/>
      <c r="LW47" s="52"/>
      <c r="LX47" s="52"/>
      <c r="LY47" s="52"/>
      <c r="LZ47" s="52"/>
      <c r="MA47" s="52"/>
      <c r="MB47" s="52"/>
      <c r="MC47" s="52"/>
      <c r="MD47" s="52"/>
      <c r="ME47" s="52"/>
      <c r="MF47" s="52"/>
      <c r="MG47" s="52"/>
      <c r="MH47" s="52"/>
      <c r="MI47" s="52"/>
      <c r="MJ47" s="52"/>
      <c r="MK47" s="52"/>
      <c r="ML47" s="52"/>
      <c r="MM47" s="52"/>
      <c r="MN47" s="52"/>
      <c r="MO47" s="52"/>
      <c r="MP47" s="52"/>
      <c r="MQ47" s="52"/>
      <c r="MR47" s="52"/>
      <c r="MS47" s="52"/>
      <c r="MT47" s="52"/>
      <c r="MU47" s="52"/>
      <c r="MV47" s="52"/>
      <c r="MW47" s="52"/>
      <c r="MX47" s="52"/>
      <c r="MY47" s="52"/>
      <c r="MZ47" s="52"/>
      <c r="NA47" s="52"/>
      <c r="NB47" s="52"/>
      <c r="NC47" s="52"/>
      <c r="ND47" s="52"/>
      <c r="NE47" s="52"/>
      <c r="NF47" s="52"/>
      <c r="NG47" s="52"/>
      <c r="NH47" s="52"/>
      <c r="NI47" s="52"/>
      <c r="NJ47" s="52"/>
      <c r="NK47" s="52"/>
      <c r="NL47" s="52"/>
      <c r="NM47" s="52"/>
      <c r="NN47" s="52"/>
      <c r="NO47" s="52"/>
      <c r="NP47" s="52"/>
      <c r="NQ47" s="52"/>
      <c r="NR47" s="52"/>
      <c r="NS47" s="52"/>
      <c r="NT47" s="52"/>
      <c r="NU47" s="52"/>
      <c r="NV47" s="52"/>
      <c r="NW47" s="52"/>
      <c r="NX47" s="52"/>
      <c r="NY47" s="52"/>
      <c r="NZ47" s="52"/>
      <c r="OA47" s="52"/>
      <c r="OB47" s="52"/>
      <c r="OC47" s="52"/>
      <c r="OD47" s="52"/>
      <c r="OE47" s="52"/>
      <c r="OF47" s="52"/>
      <c r="OG47" s="52"/>
      <c r="OH47" s="52"/>
      <c r="OI47" s="52"/>
      <c r="OJ47" s="52"/>
      <c r="OK47" s="52"/>
      <c r="OL47" s="52"/>
      <c r="OM47" s="52"/>
      <c r="ON47" s="52"/>
      <c r="OO47" s="52"/>
      <c r="OP47" s="52"/>
      <c r="OQ47" s="52"/>
      <c r="OR47" s="52"/>
      <c r="OS47" s="52"/>
      <c r="OT47" s="52"/>
      <c r="OU47" s="52"/>
      <c r="OV47" s="52"/>
      <c r="OW47" s="52"/>
      <c r="OX47" s="52"/>
      <c r="OY47" s="52"/>
      <c r="OZ47" s="52"/>
      <c r="PA47" s="52"/>
      <c r="PB47" s="52"/>
      <c r="PC47" s="52"/>
      <c r="PD47" s="52"/>
      <c r="PE47" s="52"/>
      <c r="PF47" s="52"/>
      <c r="PG47" s="52"/>
      <c r="PH47" s="52"/>
      <c r="PI47" s="52"/>
      <c r="PJ47" s="52"/>
      <c r="PK47" s="52"/>
      <c r="PL47" s="52"/>
      <c r="PM47" s="52"/>
      <c r="PN47" s="52"/>
      <c r="PO47" s="52"/>
      <c r="PP47" s="52"/>
      <c r="PQ47" s="52"/>
      <c r="PR47" s="52"/>
      <c r="PS47" s="52"/>
      <c r="PT47" s="52"/>
      <c r="PU47" s="52"/>
      <c r="PV47" s="52"/>
      <c r="PW47" s="52"/>
      <c r="PX47" s="52"/>
      <c r="PY47" s="52"/>
      <c r="PZ47" s="52"/>
      <c r="QA47" s="52"/>
      <c r="QB47" s="52"/>
      <c r="QC47" s="52"/>
      <c r="QD47" s="52"/>
      <c r="QE47" s="52"/>
      <c r="QF47" s="52"/>
      <c r="QG47" s="52"/>
      <c r="QH47" s="52"/>
      <c r="QI47" s="52"/>
      <c r="QJ47" s="52"/>
      <c r="QK47" s="52"/>
      <c r="QL47" s="52"/>
      <c r="QM47" s="52"/>
      <c r="QN47" s="52"/>
      <c r="QO47" s="52"/>
      <c r="QP47" s="52"/>
      <c r="QQ47" s="52"/>
      <c r="QR47" s="52"/>
      <c r="QS47" s="52"/>
      <c r="QT47" s="52"/>
      <c r="QU47" s="52"/>
      <c r="QV47" s="52"/>
      <c r="QW47" s="52"/>
      <c r="QX47" s="52"/>
      <c r="QY47" s="52"/>
      <c r="QZ47" s="52"/>
      <c r="RA47" s="52"/>
      <c r="RB47" s="52"/>
      <c r="RC47" s="52"/>
      <c r="RD47" s="52"/>
      <c r="RE47" s="52"/>
      <c r="RF47" s="52"/>
      <c r="RG47" s="52"/>
      <c r="RH47" s="52"/>
      <c r="RI47" s="52"/>
      <c r="RJ47" s="52"/>
      <c r="RK47" s="52"/>
      <c r="RL47" s="52"/>
      <c r="RM47" s="52"/>
      <c r="RN47" s="52"/>
      <c r="RO47" s="52"/>
      <c r="RP47" s="52"/>
      <c r="RQ47" s="52"/>
      <c r="RR47" s="52"/>
      <c r="RS47" s="52"/>
      <c r="RT47" s="52"/>
      <c r="RU47" s="52"/>
      <c r="RV47" s="52"/>
      <c r="RW47" s="52"/>
      <c r="RX47" s="52"/>
      <c r="RY47" s="52"/>
      <c r="RZ47" s="52"/>
      <c r="SA47" s="52"/>
      <c r="SB47" s="52"/>
      <c r="SC47" s="52"/>
      <c r="SD47" s="52"/>
      <c r="SE47" s="52"/>
      <c r="SF47" s="52"/>
      <c r="SG47" s="52"/>
      <c r="SH47" s="52"/>
      <c r="SI47" s="52"/>
      <c r="SJ47" s="52"/>
      <c r="SK47" s="52"/>
      <c r="SL47" s="52"/>
      <c r="SM47" s="52"/>
      <c r="SN47" s="52"/>
      <c r="SO47" s="52"/>
      <c r="SP47" s="52"/>
      <c r="SQ47" s="52"/>
      <c r="SR47" s="52"/>
      <c r="SS47" s="52"/>
      <c r="ST47" s="52"/>
      <c r="SU47" s="52"/>
      <c r="SV47" s="52"/>
      <c r="SW47" s="52"/>
      <c r="SX47" s="52"/>
      <c r="SY47" s="52"/>
      <c r="SZ47" s="52"/>
      <c r="TA47" s="52"/>
      <c r="TB47" s="52"/>
      <c r="TC47" s="52"/>
      <c r="TD47" s="52"/>
      <c r="TE47" s="52"/>
      <c r="TF47" s="52"/>
      <c r="TG47" s="52"/>
      <c r="TH47" s="52"/>
      <c r="TI47" s="52"/>
      <c r="TJ47" s="52"/>
      <c r="TK47" s="52"/>
      <c r="TL47" s="52"/>
      <c r="TM47" s="52"/>
      <c r="TN47" s="52"/>
      <c r="TO47" s="52"/>
      <c r="TP47" s="52"/>
      <c r="TQ47" s="52"/>
      <c r="TR47" s="52"/>
      <c r="TS47" s="52"/>
      <c r="TT47" s="52"/>
      <c r="TU47" s="52"/>
      <c r="TV47" s="52"/>
      <c r="TW47" s="52"/>
      <c r="TX47" s="52"/>
      <c r="TY47" s="52"/>
      <c r="TZ47" s="52"/>
      <c r="UA47" s="52"/>
      <c r="UB47" s="52"/>
      <c r="UC47" s="52"/>
      <c r="UD47" s="52"/>
      <c r="UE47" s="52"/>
      <c r="UF47" s="52"/>
      <c r="UG47" s="52"/>
      <c r="UH47" s="52"/>
      <c r="UI47" s="52"/>
      <c r="UJ47" s="52"/>
      <c r="UK47" s="52"/>
      <c r="UL47" s="52"/>
      <c r="UM47" s="52"/>
      <c r="UN47" s="52"/>
      <c r="UO47" s="52"/>
      <c r="UP47" s="52"/>
      <c r="UQ47" s="52"/>
      <c r="UR47" s="52"/>
      <c r="US47" s="52"/>
      <c r="UT47" s="52"/>
      <c r="UU47" s="52"/>
      <c r="UV47" s="52"/>
      <c r="UW47" s="52"/>
      <c r="UX47" s="52"/>
      <c r="UY47" s="52"/>
      <c r="UZ47" s="52"/>
      <c r="VA47" s="52"/>
      <c r="VB47" s="52"/>
      <c r="VC47" s="52"/>
    </row>
    <row r="48" spans="1:575" x14ac:dyDescent="0.25">
      <c r="A48" s="44" t="s">
        <v>62</v>
      </c>
      <c r="B48" s="29"/>
      <c r="C48" s="29"/>
      <c r="D48" s="29"/>
    </row>
    <row r="49" spans="1:5" ht="226.5" customHeight="1" x14ac:dyDescent="0.25">
      <c r="A49" s="131" t="s">
        <v>161</v>
      </c>
      <c r="B49" s="149"/>
      <c r="C49" s="149"/>
      <c r="D49" s="150"/>
    </row>
    <row r="50" spans="1:5" ht="3.95" customHeight="1" x14ac:dyDescent="0.25">
      <c r="A50" s="28"/>
      <c r="B50" s="28"/>
      <c r="C50" s="28"/>
      <c r="D50" s="28"/>
    </row>
    <row r="51" spans="1:5" x14ac:dyDescent="0.25">
      <c r="A51" s="30" t="s">
        <v>58</v>
      </c>
      <c r="B51" s="29"/>
      <c r="C51" s="136"/>
      <c r="D51" s="137"/>
    </row>
    <row r="52" spans="1:5" ht="93.75" customHeight="1" x14ac:dyDescent="0.25">
      <c r="A52" s="143" t="s">
        <v>162</v>
      </c>
      <c r="B52" s="144"/>
      <c r="C52" s="144"/>
      <c r="D52" s="145"/>
    </row>
    <row r="53" spans="1:5" ht="3" customHeight="1" x14ac:dyDescent="0.25">
      <c r="A53" s="34"/>
      <c r="B53" s="34"/>
      <c r="C53" s="34"/>
      <c r="D53" s="34"/>
    </row>
    <row r="54" spans="1:5" x14ac:dyDescent="0.25">
      <c r="A54" s="44" t="s">
        <v>75</v>
      </c>
      <c r="B54" s="29"/>
      <c r="C54" s="29"/>
      <c r="D54" s="29"/>
    </row>
    <row r="55" spans="1:5" ht="262.5" customHeight="1" x14ac:dyDescent="0.25">
      <c r="A55" s="131" t="s">
        <v>82</v>
      </c>
      <c r="B55" s="132"/>
      <c r="C55" s="132"/>
      <c r="D55" s="133"/>
    </row>
    <row r="56" spans="1:5" x14ac:dyDescent="0.25">
      <c r="A56" s="25"/>
      <c r="B56" s="25"/>
      <c r="C56" s="25"/>
      <c r="D56" s="25"/>
      <c r="E56" s="25"/>
    </row>
    <row r="57" spans="1:5" x14ac:dyDescent="0.25">
      <c r="A57" s="25"/>
      <c r="B57" s="25"/>
      <c r="C57" s="25"/>
      <c r="D57" s="25"/>
      <c r="E57" s="25"/>
    </row>
    <row r="58" spans="1:5" x14ac:dyDescent="0.25">
      <c r="A58" s="25"/>
      <c r="B58" s="25"/>
      <c r="C58" s="25"/>
      <c r="D58" s="25"/>
      <c r="E58" s="25"/>
    </row>
    <row r="59" spans="1:5" x14ac:dyDescent="0.25">
      <c r="A59" s="25"/>
      <c r="B59" s="25"/>
      <c r="C59" s="25"/>
      <c r="D59" s="25"/>
      <c r="E59" s="25"/>
    </row>
    <row r="60" spans="1:5" x14ac:dyDescent="0.25">
      <c r="A60" s="25"/>
      <c r="B60" s="25"/>
      <c r="C60" s="25"/>
      <c r="D60" s="25"/>
      <c r="E60" s="25"/>
    </row>
    <row r="61" spans="1:5" x14ac:dyDescent="0.25">
      <c r="A61" s="25"/>
      <c r="B61" s="25"/>
      <c r="C61" s="25"/>
      <c r="D61" s="25"/>
      <c r="E61" s="25"/>
    </row>
    <row r="62" spans="1:5" x14ac:dyDescent="0.25">
      <c r="A62" s="25"/>
      <c r="B62" s="25"/>
      <c r="C62" s="25"/>
      <c r="D62" s="25"/>
      <c r="E62" s="25"/>
    </row>
    <row r="63" spans="1:5" x14ac:dyDescent="0.25">
      <c r="A63" s="25"/>
      <c r="B63" s="25"/>
      <c r="C63" s="25"/>
      <c r="D63" s="25"/>
      <c r="E63" s="25"/>
    </row>
    <row r="64" spans="1:5" x14ac:dyDescent="0.25">
      <c r="A64" s="25"/>
      <c r="B64" s="25"/>
      <c r="C64" s="25"/>
      <c r="D64" s="25"/>
      <c r="E64" s="25"/>
    </row>
    <row r="65" spans="1:5" x14ac:dyDescent="0.25">
      <c r="A65" s="25"/>
      <c r="B65" s="25"/>
      <c r="C65" s="25"/>
      <c r="D65" s="25"/>
      <c r="E65" s="25"/>
    </row>
    <row r="66" spans="1:5" x14ac:dyDescent="0.25">
      <c r="A66" s="25"/>
      <c r="B66" s="25"/>
      <c r="C66" s="25"/>
      <c r="D66" s="25"/>
      <c r="E66" s="25"/>
    </row>
    <row r="67" spans="1:5" x14ac:dyDescent="0.25">
      <c r="A67" s="25"/>
      <c r="B67" s="25"/>
      <c r="C67" s="25"/>
      <c r="D67" s="25"/>
      <c r="E67" s="25"/>
    </row>
    <row r="68" spans="1:5" x14ac:dyDescent="0.25">
      <c r="A68" s="25"/>
      <c r="B68" s="25"/>
      <c r="C68" s="25"/>
      <c r="D68" s="25"/>
      <c r="E68" s="25"/>
    </row>
    <row r="69" spans="1:5" x14ac:dyDescent="0.25">
      <c r="A69" s="25"/>
      <c r="B69" s="25"/>
      <c r="C69" s="25"/>
      <c r="D69" s="25"/>
      <c r="E69" s="25"/>
    </row>
    <row r="70" spans="1:5" x14ac:dyDescent="0.25">
      <c r="A70" s="25"/>
      <c r="B70" s="25"/>
      <c r="C70" s="25"/>
      <c r="D70" s="25"/>
      <c r="E70" s="25"/>
    </row>
    <row r="71" spans="1:5" x14ac:dyDescent="0.25">
      <c r="A71" s="25"/>
      <c r="B71" s="25"/>
      <c r="C71" s="25"/>
      <c r="D71" s="25"/>
      <c r="E71" s="25"/>
    </row>
    <row r="72" spans="1:5" x14ac:dyDescent="0.25">
      <c r="A72" s="25"/>
      <c r="B72" s="25"/>
      <c r="C72" s="25"/>
      <c r="D72" s="25"/>
      <c r="E72" s="25"/>
    </row>
    <row r="73" spans="1:5" x14ac:dyDescent="0.25">
      <c r="A73" s="25"/>
      <c r="B73" s="25"/>
      <c r="C73" s="25"/>
      <c r="D73" s="25"/>
      <c r="E73" s="25"/>
    </row>
    <row r="74" spans="1:5" x14ac:dyDescent="0.25">
      <c r="A74" s="25"/>
      <c r="B74" s="25"/>
      <c r="C74" s="25"/>
      <c r="D74" s="25"/>
      <c r="E74" s="25"/>
    </row>
    <row r="75" spans="1:5" x14ac:dyDescent="0.25">
      <c r="A75" s="25"/>
      <c r="B75" s="25"/>
      <c r="C75" s="25"/>
      <c r="D75" s="25"/>
      <c r="E75" s="25"/>
    </row>
    <row r="76" spans="1:5" x14ac:dyDescent="0.25">
      <c r="A76" s="25"/>
      <c r="B76" s="25"/>
      <c r="C76" s="25"/>
      <c r="D76" s="25"/>
      <c r="E76" s="25"/>
    </row>
    <row r="77" spans="1:5" x14ac:dyDescent="0.25">
      <c r="A77" s="25"/>
      <c r="B77" s="25"/>
      <c r="C77" s="25"/>
      <c r="D77" s="25"/>
      <c r="E77" s="25"/>
    </row>
    <row r="78" spans="1:5" x14ac:dyDescent="0.25">
      <c r="A78" s="25"/>
      <c r="B78" s="25"/>
      <c r="C78" s="25"/>
      <c r="D78" s="25"/>
      <c r="E78" s="25"/>
    </row>
    <row r="79" spans="1:5" x14ac:dyDescent="0.25">
      <c r="A79" s="25"/>
      <c r="B79" s="25"/>
      <c r="C79" s="25"/>
      <c r="D79" s="25"/>
      <c r="E79" s="25"/>
    </row>
    <row r="80" spans="1:5" x14ac:dyDescent="0.25">
      <c r="A80" s="25"/>
      <c r="B80" s="25"/>
      <c r="C80" s="25"/>
      <c r="D80" s="25"/>
      <c r="E80" s="25"/>
    </row>
    <row r="81" spans="1:5" x14ac:dyDescent="0.25">
      <c r="A81" s="25"/>
      <c r="B81" s="25"/>
      <c r="C81" s="25"/>
      <c r="D81" s="25"/>
      <c r="E81" s="25"/>
    </row>
  </sheetData>
  <mergeCells count="35">
    <mergeCell ref="A55:D55"/>
    <mergeCell ref="C24:D24"/>
    <mergeCell ref="C25:D25"/>
    <mergeCell ref="C27:D27"/>
    <mergeCell ref="C28:D28"/>
    <mergeCell ref="C30:D30"/>
    <mergeCell ref="C51:D51"/>
    <mergeCell ref="C41:D41"/>
    <mergeCell ref="A31:D31"/>
    <mergeCell ref="A32:D32"/>
    <mergeCell ref="A33:D33"/>
    <mergeCell ref="C39:D39"/>
    <mergeCell ref="A29:D29"/>
    <mergeCell ref="A52:D52"/>
    <mergeCell ref="A26:D26"/>
    <mergeCell ref="A49:D49"/>
    <mergeCell ref="A1:D1"/>
    <mergeCell ref="A5:D5"/>
    <mergeCell ref="B34:D34"/>
    <mergeCell ref="A3:D3"/>
    <mergeCell ref="B11:D11"/>
    <mergeCell ref="B9:D9"/>
    <mergeCell ref="B7:D7"/>
    <mergeCell ref="C22:D22"/>
    <mergeCell ref="C16:D16"/>
    <mergeCell ref="C17:D17"/>
    <mergeCell ref="C18:D18"/>
    <mergeCell ref="C13:D13"/>
    <mergeCell ref="C14:D14"/>
    <mergeCell ref="B36:D36"/>
    <mergeCell ref="B19:D19"/>
    <mergeCell ref="A2:D2"/>
    <mergeCell ref="B21:D21"/>
    <mergeCell ref="B23:D23"/>
    <mergeCell ref="B15:D15"/>
  </mergeCells>
  <dataValidations count="1">
    <dataValidation allowBlank="1" showInputMessage="1" sqref="B34:D34"/>
  </dataValidations>
  <pageMargins left="0.4" right="0.4" top="0.2" bottom="0.2"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Validation!$A$16:$A$17</xm:f>
          </x14:formula1>
          <xm:sqref>B13</xm:sqref>
        </x14:dataValidation>
        <x14:dataValidation type="list" allowBlank="1" showInputMessage="1" showErrorMessage="1">
          <x14:formula1>
            <xm:f>Validation!$A$2:$A$13</xm:f>
          </x14:formula1>
          <xm:sqref>B15:D15</xm:sqref>
        </x14:dataValidation>
        <x14:dataValidation type="list" allowBlank="1" showInputMessage="1">
          <x14:formula1>
            <xm:f>Validation!C$2:C$27</xm:f>
          </x14:formula1>
          <xm:sqref>B7:D7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49"/>
  <sheetViews>
    <sheetView showGridLines="0" zoomScale="130" zoomScaleNormal="130" zoomScaleSheetLayoutView="80" workbookViewId="0">
      <selection activeCell="M15" sqref="M15"/>
    </sheetView>
  </sheetViews>
  <sheetFormatPr defaultRowHeight="12.75" x14ac:dyDescent="0.2"/>
  <cols>
    <col min="1" max="1" width="23.28515625" style="1" customWidth="1"/>
    <col min="2" max="6" width="12" style="1" customWidth="1"/>
    <col min="7" max="9" width="14.140625" style="1" customWidth="1"/>
    <col min="10" max="16384" width="9.140625" style="1"/>
  </cols>
  <sheetData>
    <row r="1" spans="1:12" ht="15" x14ac:dyDescent="0.25">
      <c r="A1" s="151" t="str">
        <f>Summary!A2</f>
        <v>Mandatory Fee Detail &amp; Request Form</v>
      </c>
      <c r="B1" s="151"/>
      <c r="C1" s="151"/>
      <c r="D1" s="151"/>
      <c r="E1" s="151"/>
      <c r="F1" s="151"/>
      <c r="G1" s="151"/>
      <c r="H1" s="151"/>
      <c r="I1" s="151"/>
    </row>
    <row r="2" spans="1:12" x14ac:dyDescent="0.2">
      <c r="A2" s="152" t="str">
        <f>Summary!A3</f>
        <v>Fiscal Year 2021</v>
      </c>
      <c r="B2" s="152"/>
      <c r="C2" s="152"/>
      <c r="D2" s="152"/>
      <c r="E2" s="152"/>
      <c r="F2" s="152"/>
      <c r="G2" s="152"/>
      <c r="H2" s="152"/>
      <c r="I2" s="152"/>
    </row>
    <row r="3" spans="1:12" x14ac:dyDescent="0.2">
      <c r="A3" s="152" t="str">
        <f>Summary!B7</f>
        <v>Georgia Institute of Technology</v>
      </c>
      <c r="B3" s="152"/>
      <c r="C3" s="152"/>
      <c r="D3" s="152"/>
      <c r="E3" s="152"/>
      <c r="F3" s="152"/>
      <c r="G3" s="152"/>
      <c r="H3" s="152"/>
      <c r="I3" s="152"/>
    </row>
    <row r="4" spans="1:12" x14ac:dyDescent="0.2">
      <c r="A4" s="153" t="str">
        <f>Summary!B11</f>
        <v>Health Fee</v>
      </c>
      <c r="B4" s="153"/>
      <c r="C4" s="153"/>
      <c r="D4" s="153"/>
      <c r="E4" s="153"/>
      <c r="F4" s="153"/>
      <c r="G4" s="153"/>
      <c r="H4" s="153"/>
      <c r="I4" s="153"/>
    </row>
    <row r="5" spans="1:12" ht="6" customHeight="1" x14ac:dyDescent="0.2">
      <c r="A5" s="91"/>
      <c r="B5" s="91"/>
      <c r="C5" s="91"/>
      <c r="D5" s="91"/>
      <c r="E5" s="91"/>
      <c r="F5" s="91"/>
      <c r="G5" s="91"/>
      <c r="H5" s="91"/>
      <c r="I5" s="91"/>
    </row>
    <row r="6" spans="1:12" ht="45.75" customHeight="1" x14ac:dyDescent="0.25">
      <c r="A6" s="154" t="s">
        <v>128</v>
      </c>
      <c r="B6" s="154"/>
      <c r="C6" s="154"/>
      <c r="D6" s="154"/>
      <c r="E6" s="154"/>
      <c r="F6" s="154"/>
      <c r="G6" s="154"/>
      <c r="H6" s="154"/>
      <c r="I6" s="154"/>
    </row>
    <row r="7" spans="1:12" ht="6" customHeight="1" x14ac:dyDescent="0.2">
      <c r="A7" s="23"/>
      <c r="B7" s="22"/>
      <c r="C7" s="22"/>
      <c r="D7" s="22"/>
      <c r="E7" s="22"/>
      <c r="F7" s="22"/>
      <c r="G7" s="22"/>
      <c r="H7" s="22"/>
      <c r="I7" s="22"/>
    </row>
    <row r="8" spans="1:12" ht="47.25" x14ac:dyDescent="0.25">
      <c r="A8" s="65" t="s">
        <v>70</v>
      </c>
      <c r="B8" s="66" t="s">
        <v>79</v>
      </c>
      <c r="C8" s="66" t="s">
        <v>139</v>
      </c>
      <c r="D8" s="66" t="s">
        <v>140</v>
      </c>
      <c r="E8" s="66" t="s">
        <v>80</v>
      </c>
      <c r="F8" s="66" t="s">
        <v>141</v>
      </c>
      <c r="G8" s="66" t="s">
        <v>142</v>
      </c>
      <c r="H8" s="66" t="s">
        <v>143</v>
      </c>
      <c r="I8" s="67" t="s">
        <v>144</v>
      </c>
    </row>
    <row r="9" spans="1:12" s="54" customFormat="1" ht="15.75" x14ac:dyDescent="0.25">
      <c r="A9" s="56"/>
      <c r="B9" s="57"/>
      <c r="C9" s="57"/>
      <c r="D9" s="57"/>
      <c r="E9" s="57"/>
      <c r="F9" s="57"/>
      <c r="G9" s="57"/>
      <c r="H9" s="57"/>
      <c r="I9" s="57"/>
    </row>
    <row r="10" spans="1:12" ht="15" x14ac:dyDescent="0.25">
      <c r="A10" s="70" t="s">
        <v>63</v>
      </c>
      <c r="B10" s="62"/>
      <c r="C10" s="62"/>
      <c r="D10" s="62"/>
      <c r="E10" s="63"/>
      <c r="F10" s="63"/>
      <c r="G10" s="63"/>
      <c r="H10" s="63"/>
      <c r="I10" s="64"/>
    </row>
    <row r="11" spans="1:12" x14ac:dyDescent="0.2">
      <c r="A11" s="60" t="s">
        <v>68</v>
      </c>
      <c r="B11" s="83">
        <v>168</v>
      </c>
      <c r="C11" s="83">
        <v>172</v>
      </c>
      <c r="D11" s="83">
        <v>172</v>
      </c>
      <c r="E11" s="58">
        <v>15816</v>
      </c>
      <c r="F11" s="58">
        <f>E11*$L$11</f>
        <v>15958.343999999999</v>
      </c>
      <c r="G11" s="104">
        <f>C11*F11</f>
        <v>2744835.1680000001</v>
      </c>
      <c r="H11" s="104">
        <f>I11-G11</f>
        <v>0</v>
      </c>
      <c r="I11" s="104">
        <f>F11*D11</f>
        <v>2744835.1680000001</v>
      </c>
      <c r="L11" s="115">
        <v>1.0089999999999999</v>
      </c>
    </row>
    <row r="12" spans="1:12" x14ac:dyDescent="0.2">
      <c r="A12" s="60" t="s">
        <v>67</v>
      </c>
      <c r="B12" s="83">
        <v>168</v>
      </c>
      <c r="C12" s="83">
        <v>172</v>
      </c>
      <c r="D12" s="83">
        <v>172</v>
      </c>
      <c r="E12" s="58">
        <v>5273</v>
      </c>
      <c r="F12" s="58">
        <f t="shared" ref="F12:F15" si="0">E12*$L$11</f>
        <v>5320.4569999999994</v>
      </c>
      <c r="G12" s="104">
        <f>C12*F12</f>
        <v>915118.60399999993</v>
      </c>
      <c r="H12" s="104">
        <f>I12-G12</f>
        <v>0</v>
      </c>
      <c r="I12" s="104">
        <f>F12*D12</f>
        <v>915118.60399999993</v>
      </c>
    </row>
    <row r="13" spans="1:12" x14ac:dyDescent="0.2">
      <c r="A13" s="60" t="s">
        <v>66</v>
      </c>
      <c r="B13" s="83">
        <v>168</v>
      </c>
      <c r="C13" s="83">
        <v>172</v>
      </c>
      <c r="D13" s="83">
        <v>172</v>
      </c>
      <c r="E13" s="58">
        <v>983</v>
      </c>
      <c r="F13" s="58">
        <f t="shared" si="0"/>
        <v>991.84699999999987</v>
      </c>
      <c r="G13" s="104">
        <f>C13*F13</f>
        <v>170597.68399999998</v>
      </c>
      <c r="H13" s="104">
        <f>I13-G13</f>
        <v>0</v>
      </c>
      <c r="I13" s="104">
        <f>F13*D13</f>
        <v>170597.68399999998</v>
      </c>
    </row>
    <row r="14" spans="1:12" x14ac:dyDescent="0.2">
      <c r="A14" s="60" t="s">
        <v>65</v>
      </c>
      <c r="B14" s="83">
        <v>168</v>
      </c>
      <c r="C14" s="83">
        <v>172</v>
      </c>
      <c r="D14" s="83">
        <v>172</v>
      </c>
      <c r="E14" s="58">
        <v>89</v>
      </c>
      <c r="F14" s="58">
        <f t="shared" si="0"/>
        <v>89.800999999999988</v>
      </c>
      <c r="G14" s="104">
        <f>C14*F14</f>
        <v>15445.771999999997</v>
      </c>
      <c r="H14" s="104">
        <f>I14-G14</f>
        <v>0</v>
      </c>
      <c r="I14" s="104">
        <f>F14*D14</f>
        <v>15445.771999999997</v>
      </c>
    </row>
    <row r="15" spans="1:12" x14ac:dyDescent="0.2">
      <c r="A15" s="60" t="s">
        <v>164</v>
      </c>
      <c r="B15" s="83">
        <v>82</v>
      </c>
      <c r="C15" s="83">
        <v>86</v>
      </c>
      <c r="D15" s="83">
        <v>86</v>
      </c>
      <c r="E15" s="58">
        <v>656</v>
      </c>
      <c r="F15" s="58">
        <f t="shared" si="0"/>
        <v>661.90399999999988</v>
      </c>
      <c r="G15" s="104">
        <f>C15*F15</f>
        <v>56923.743999999992</v>
      </c>
      <c r="H15" s="104">
        <f>I15-G15</f>
        <v>0</v>
      </c>
      <c r="I15" s="104">
        <f>F15*D15</f>
        <v>56923.743999999992</v>
      </c>
    </row>
    <row r="16" spans="1:12" x14ac:dyDescent="0.2">
      <c r="A16" s="101" t="s">
        <v>71</v>
      </c>
      <c r="B16" s="102"/>
      <c r="C16" s="102"/>
      <c r="D16" s="102"/>
      <c r="E16" s="103">
        <f>SUM(E11:E15)</f>
        <v>22817</v>
      </c>
      <c r="F16" s="103">
        <f>SUM(F11:F15)</f>
        <v>23022.352999999999</v>
      </c>
      <c r="G16" s="107">
        <f>SUM(G11:G15)</f>
        <v>3902920.9719999996</v>
      </c>
      <c r="H16" s="107">
        <f>SUM(H11:H14)</f>
        <v>0</v>
      </c>
      <c r="I16" s="107">
        <f>SUM(I11:I15)</f>
        <v>3902920.9719999996</v>
      </c>
    </row>
    <row r="17" spans="1:9" s="53" customFormat="1" ht="8.1" customHeight="1" x14ac:dyDescent="0.2">
      <c r="A17" s="61"/>
      <c r="B17" s="84"/>
      <c r="C17" s="84"/>
      <c r="D17" s="84"/>
      <c r="E17" s="55"/>
      <c r="F17" s="55"/>
      <c r="G17" s="105"/>
      <c r="H17" s="105"/>
      <c r="I17" s="105"/>
    </row>
    <row r="18" spans="1:9" ht="15" x14ac:dyDescent="0.25">
      <c r="A18" s="69" t="s">
        <v>64</v>
      </c>
      <c r="B18" s="84"/>
      <c r="C18" s="84"/>
      <c r="D18" s="84"/>
      <c r="E18" s="55"/>
      <c r="F18" s="55"/>
      <c r="G18" s="105"/>
      <c r="H18" s="105"/>
      <c r="I18" s="105"/>
    </row>
    <row r="19" spans="1:9" x14ac:dyDescent="0.2">
      <c r="A19" s="60" t="s">
        <v>68</v>
      </c>
      <c r="B19" s="83">
        <v>168</v>
      </c>
      <c r="C19" s="83">
        <v>172</v>
      </c>
      <c r="D19" s="83">
        <v>172</v>
      </c>
      <c r="E19" s="58">
        <v>14203</v>
      </c>
      <c r="F19" s="58">
        <f>E19*$L$11</f>
        <v>14330.826999999999</v>
      </c>
      <c r="G19" s="104">
        <f>C19*F19</f>
        <v>2464902.2439999999</v>
      </c>
      <c r="H19" s="104">
        <f>I19-G19</f>
        <v>0</v>
      </c>
      <c r="I19" s="104">
        <f>F19*D19</f>
        <v>2464902.2439999999</v>
      </c>
    </row>
    <row r="20" spans="1:9" x14ac:dyDescent="0.2">
      <c r="A20" s="60" t="s">
        <v>67</v>
      </c>
      <c r="B20" s="83">
        <v>168</v>
      </c>
      <c r="C20" s="83">
        <v>172</v>
      </c>
      <c r="D20" s="83">
        <v>172</v>
      </c>
      <c r="E20" s="58">
        <v>4482</v>
      </c>
      <c r="F20" s="58">
        <f t="shared" ref="F20:F23" si="1">E20*$L$11</f>
        <v>4522.3379999999997</v>
      </c>
      <c r="G20" s="104">
        <f>C20*F20</f>
        <v>777842.13599999994</v>
      </c>
      <c r="H20" s="104">
        <f>I20-G20</f>
        <v>0</v>
      </c>
      <c r="I20" s="104">
        <f>F20*D20</f>
        <v>777842.13599999994</v>
      </c>
    </row>
    <row r="21" spans="1:9" x14ac:dyDescent="0.2">
      <c r="A21" s="60" t="s">
        <v>66</v>
      </c>
      <c r="B21" s="83">
        <v>168</v>
      </c>
      <c r="C21" s="83">
        <v>172</v>
      </c>
      <c r="D21" s="83">
        <v>172</v>
      </c>
      <c r="E21" s="58">
        <v>941</v>
      </c>
      <c r="F21" s="58">
        <f t="shared" si="1"/>
        <v>949.46899999999994</v>
      </c>
      <c r="G21" s="104">
        <f>C21*F21</f>
        <v>163308.66799999998</v>
      </c>
      <c r="H21" s="104">
        <f>I21-G21</f>
        <v>0</v>
      </c>
      <c r="I21" s="104">
        <f>F21*D21</f>
        <v>163308.66799999998</v>
      </c>
    </row>
    <row r="22" spans="1:9" x14ac:dyDescent="0.2">
      <c r="A22" s="60" t="s">
        <v>65</v>
      </c>
      <c r="B22" s="83">
        <v>168</v>
      </c>
      <c r="C22" s="83">
        <v>172</v>
      </c>
      <c r="D22" s="83">
        <v>172</v>
      </c>
      <c r="E22" s="58">
        <v>97</v>
      </c>
      <c r="F22" s="58">
        <f t="shared" si="1"/>
        <v>97.87299999999999</v>
      </c>
      <c r="G22" s="104">
        <f>C22*F22</f>
        <v>16834.155999999999</v>
      </c>
      <c r="H22" s="104">
        <f>I22-G22</f>
        <v>0</v>
      </c>
      <c r="I22" s="104">
        <f>F22*D22</f>
        <v>16834.155999999999</v>
      </c>
    </row>
    <row r="23" spans="1:9" x14ac:dyDescent="0.2">
      <c r="A23" s="60" t="s">
        <v>164</v>
      </c>
      <c r="B23" s="83">
        <v>82</v>
      </c>
      <c r="C23" s="83">
        <v>86</v>
      </c>
      <c r="D23" s="83">
        <v>86</v>
      </c>
      <c r="E23" s="58">
        <v>621</v>
      </c>
      <c r="F23" s="58">
        <f t="shared" si="1"/>
        <v>626.58899999999994</v>
      </c>
      <c r="G23" s="104">
        <f>C23*F23</f>
        <v>53886.653999999995</v>
      </c>
      <c r="H23" s="104">
        <f>I23-G23</f>
        <v>0</v>
      </c>
      <c r="I23" s="104">
        <f>F23*D23</f>
        <v>53886.653999999995</v>
      </c>
    </row>
    <row r="24" spans="1:9" x14ac:dyDescent="0.2">
      <c r="A24" s="101" t="s">
        <v>72</v>
      </c>
      <c r="B24" s="102"/>
      <c r="C24" s="102"/>
      <c r="D24" s="102"/>
      <c r="E24" s="103">
        <f>SUM(E19:E23)</f>
        <v>20344</v>
      </c>
      <c r="F24" s="103">
        <f>SUM(F19:F23)</f>
        <v>20527.096000000001</v>
      </c>
      <c r="G24" s="107">
        <f>SUM(G19:G23)</f>
        <v>3476773.858</v>
      </c>
      <c r="H24" s="107">
        <f t="shared" ref="H24" si="2">SUM(H19:H22)</f>
        <v>0</v>
      </c>
      <c r="I24" s="107">
        <f>SUM(I19:I23)</f>
        <v>3476773.858</v>
      </c>
    </row>
    <row r="25" spans="1:9" s="53" customFormat="1" ht="8.1" customHeight="1" x14ac:dyDescent="0.2">
      <c r="A25" s="61"/>
      <c r="B25" s="84"/>
      <c r="C25" s="84"/>
      <c r="D25" s="84"/>
      <c r="E25" s="55"/>
      <c r="F25" s="55"/>
      <c r="G25" s="105"/>
      <c r="H25" s="105"/>
      <c r="I25" s="105"/>
    </row>
    <row r="26" spans="1:9" ht="15" x14ac:dyDescent="0.25">
      <c r="A26" s="68" t="s">
        <v>69</v>
      </c>
      <c r="B26" s="85"/>
      <c r="C26" s="85"/>
      <c r="D26" s="85"/>
      <c r="E26" s="59"/>
      <c r="F26" s="59"/>
      <c r="G26" s="106"/>
      <c r="H26" s="106"/>
      <c r="I26" s="106"/>
    </row>
    <row r="27" spans="1:9" x14ac:dyDescent="0.2">
      <c r="A27" s="60" t="s">
        <v>68</v>
      </c>
      <c r="B27" s="83">
        <v>112</v>
      </c>
      <c r="C27" s="83">
        <v>115.24000000000001</v>
      </c>
      <c r="D27" s="83">
        <v>115.24000000000001</v>
      </c>
      <c r="E27" s="58">
        <v>2018</v>
      </c>
      <c r="F27" s="58">
        <f>E27*$L$11</f>
        <v>2036.1619999999998</v>
      </c>
      <c r="G27" s="104">
        <f>C27*F27</f>
        <v>234647.30888</v>
      </c>
      <c r="H27" s="104">
        <f>I27-G27</f>
        <v>0</v>
      </c>
      <c r="I27" s="104">
        <f>F27*D27</f>
        <v>234647.30888</v>
      </c>
    </row>
    <row r="28" spans="1:9" x14ac:dyDescent="0.2">
      <c r="A28" s="60" t="s">
        <v>67</v>
      </c>
      <c r="B28" s="83">
        <v>112</v>
      </c>
      <c r="C28" s="83">
        <v>115.24000000000001</v>
      </c>
      <c r="D28" s="83">
        <v>115.24000000000001</v>
      </c>
      <c r="E28" s="58">
        <v>1379</v>
      </c>
      <c r="F28" s="58">
        <f t="shared" ref="F28:F31" si="3">E28*$L$11</f>
        <v>1391.4109999999998</v>
      </c>
      <c r="G28" s="104">
        <f>C28*F28</f>
        <v>160346.20363999999</v>
      </c>
      <c r="H28" s="104">
        <f>I28-G28</f>
        <v>0</v>
      </c>
      <c r="I28" s="104">
        <f>F28*D28</f>
        <v>160346.20363999999</v>
      </c>
    </row>
    <row r="29" spans="1:9" x14ac:dyDescent="0.2">
      <c r="A29" s="60" t="s">
        <v>66</v>
      </c>
      <c r="B29" s="83">
        <v>112</v>
      </c>
      <c r="C29" s="83">
        <v>115.24000000000001</v>
      </c>
      <c r="D29" s="83">
        <v>115.24000000000001</v>
      </c>
      <c r="E29" s="58">
        <v>2418</v>
      </c>
      <c r="F29" s="58">
        <f t="shared" si="3"/>
        <v>2439.7619999999997</v>
      </c>
      <c r="G29" s="104">
        <f>C29*F29</f>
        <v>281158.17287999997</v>
      </c>
      <c r="H29" s="104">
        <f>I29-G29</f>
        <v>0</v>
      </c>
      <c r="I29" s="104">
        <f>F29*D29</f>
        <v>281158.17287999997</v>
      </c>
    </row>
    <row r="30" spans="1:9" x14ac:dyDescent="0.2">
      <c r="A30" s="60" t="s">
        <v>65</v>
      </c>
      <c r="B30" s="83">
        <v>112</v>
      </c>
      <c r="C30" s="83">
        <v>115.24000000000001</v>
      </c>
      <c r="D30" s="83">
        <v>115.24000000000001</v>
      </c>
      <c r="E30" s="58">
        <v>184</v>
      </c>
      <c r="F30" s="58">
        <f t="shared" si="3"/>
        <v>185.65599999999998</v>
      </c>
      <c r="G30" s="104">
        <f>C30*F30</f>
        <v>21394.997439999999</v>
      </c>
      <c r="H30" s="104">
        <f>I30-G30</f>
        <v>0</v>
      </c>
      <c r="I30" s="104">
        <f>F30*D30</f>
        <v>21394.997439999999</v>
      </c>
    </row>
    <row r="31" spans="1:9" x14ac:dyDescent="0.2">
      <c r="A31" s="60" t="s">
        <v>164</v>
      </c>
      <c r="B31" s="83">
        <v>84</v>
      </c>
      <c r="C31" s="83">
        <v>86</v>
      </c>
      <c r="D31" s="83">
        <v>86</v>
      </c>
      <c r="E31" s="58">
        <v>173</v>
      </c>
      <c r="F31" s="58">
        <f t="shared" si="3"/>
        <v>174.55699999999999</v>
      </c>
      <c r="G31" s="104">
        <f>C31*F31</f>
        <v>15011.901999999998</v>
      </c>
      <c r="H31" s="104">
        <f>I31-G31</f>
        <v>0</v>
      </c>
      <c r="I31" s="104">
        <f>F31*D31</f>
        <v>15011.901999999998</v>
      </c>
    </row>
    <row r="32" spans="1:9" x14ac:dyDescent="0.2">
      <c r="A32" s="101" t="s">
        <v>73</v>
      </c>
      <c r="B32" s="102"/>
      <c r="C32" s="102"/>
      <c r="D32" s="102"/>
      <c r="E32" s="103">
        <f>SUM(E27:E31)</f>
        <v>6172</v>
      </c>
      <c r="F32" s="103">
        <f>SUM(F27:F31)</f>
        <v>6227.5479999999989</v>
      </c>
      <c r="G32" s="107">
        <f>SUM(G27:G31)</f>
        <v>712558.58483999991</v>
      </c>
      <c r="H32" s="107">
        <f t="shared" ref="H32" si="4">SUM(H27:H30)</f>
        <v>0</v>
      </c>
      <c r="I32" s="107">
        <f>SUM(I27:I31)</f>
        <v>712558.58483999991</v>
      </c>
    </row>
    <row r="33" spans="1:9" ht="8.1" customHeight="1" x14ac:dyDescent="0.2">
      <c r="A33" s="61"/>
      <c r="B33" s="84"/>
      <c r="C33" s="84"/>
      <c r="D33" s="84"/>
      <c r="E33" s="55"/>
      <c r="F33" s="55"/>
      <c r="G33" s="105"/>
      <c r="H33" s="105"/>
      <c r="I33" s="105"/>
    </row>
    <row r="34" spans="1:9" x14ac:dyDescent="0.2">
      <c r="A34" s="13" t="s">
        <v>74</v>
      </c>
      <c r="B34" s="86"/>
      <c r="C34" s="86"/>
      <c r="D34" s="86"/>
      <c r="E34" s="21">
        <f>E32+E24+E16-E15-E23-E31</f>
        <v>47883</v>
      </c>
      <c r="F34" s="21">
        <f t="shared" ref="F34:I34" si="5">F32+F24+F16-F15-F23-F31</f>
        <v>48313.947</v>
      </c>
      <c r="G34" s="21">
        <f t="shared" si="5"/>
        <v>7966431.1148399999</v>
      </c>
      <c r="H34" s="78">
        <f t="shared" ref="H34" si="6">H32+H24+H16</f>
        <v>0</v>
      </c>
      <c r="I34" s="78">
        <f t="shared" si="5"/>
        <v>7966431.1148399999</v>
      </c>
    </row>
    <row r="35" spans="1:9" ht="9" customHeight="1" x14ac:dyDescent="0.2"/>
    <row r="36" spans="1:9" ht="13.15" customHeight="1" x14ac:dyDescent="0.2">
      <c r="A36" s="14" t="s">
        <v>163</v>
      </c>
      <c r="B36" s="86"/>
      <c r="C36" s="86"/>
      <c r="D36" s="86"/>
      <c r="E36" s="21">
        <f>E32+E24+E16</f>
        <v>49333</v>
      </c>
      <c r="F36" s="21">
        <f>F32+F24+F16</f>
        <v>49776.997000000003</v>
      </c>
      <c r="G36" s="78">
        <f>G32+G24+G16</f>
        <v>8092253.4148399998</v>
      </c>
      <c r="H36" s="78">
        <f>H32+H24+H16</f>
        <v>0</v>
      </c>
      <c r="I36" s="78">
        <f>I32+I24+I16</f>
        <v>8092253.4148399998</v>
      </c>
    </row>
    <row r="37" spans="1:9" ht="13.15" customHeight="1" x14ac:dyDescent="0.2"/>
    <row r="38" spans="1:9" ht="13.15" customHeight="1" x14ac:dyDescent="0.2"/>
    <row r="39" spans="1:9" ht="13.15" customHeight="1" x14ac:dyDescent="0.2"/>
    <row r="40" spans="1:9" ht="13.15" customHeight="1" x14ac:dyDescent="0.2"/>
    <row r="41" spans="1:9" ht="13.15" customHeight="1" x14ac:dyDescent="0.2"/>
    <row r="42" spans="1:9" ht="13.15" customHeight="1" x14ac:dyDescent="0.2"/>
    <row r="43" spans="1:9" ht="13.15" customHeight="1" x14ac:dyDescent="0.2"/>
    <row r="44" spans="1:9" ht="13.15" customHeight="1" x14ac:dyDescent="0.2"/>
    <row r="45" spans="1:9" ht="13.15" customHeight="1" x14ac:dyDescent="0.2"/>
    <row r="46" spans="1:9" ht="13.15" customHeight="1" x14ac:dyDescent="0.2"/>
    <row r="47" spans="1:9" ht="13.15" customHeight="1" x14ac:dyDescent="0.2"/>
    <row r="48" spans="1:9"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row r="58" ht="13.15" customHeight="1" x14ac:dyDescent="0.2"/>
    <row r="59" ht="13.15" customHeight="1" x14ac:dyDescent="0.2"/>
    <row r="60" ht="13.15" customHeight="1" x14ac:dyDescent="0.2"/>
    <row r="61" ht="13.15" customHeight="1" x14ac:dyDescent="0.2"/>
    <row r="62" ht="13.15" customHeight="1" x14ac:dyDescent="0.2"/>
    <row r="63" ht="13.15" customHeight="1" x14ac:dyDescent="0.2"/>
    <row r="64" ht="13.15" customHeight="1" x14ac:dyDescent="0.2"/>
    <row r="65" ht="13.15" customHeight="1" x14ac:dyDescent="0.2"/>
    <row r="66" ht="13.15" customHeight="1" x14ac:dyDescent="0.2"/>
    <row r="67" ht="13.15" customHeight="1" x14ac:dyDescent="0.2"/>
    <row r="68" ht="13.15"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row r="77" ht="13.15" customHeight="1" x14ac:dyDescent="0.2"/>
    <row r="78" ht="13.15" customHeight="1" x14ac:dyDescent="0.2"/>
    <row r="79" ht="13.15" customHeight="1" x14ac:dyDescent="0.2"/>
    <row r="80" ht="13.15" customHeight="1" x14ac:dyDescent="0.2"/>
    <row r="81" ht="13.15" customHeight="1" x14ac:dyDescent="0.2"/>
    <row r="82" ht="13.15" customHeight="1" x14ac:dyDescent="0.2"/>
    <row r="83" ht="13.15" customHeight="1" x14ac:dyDescent="0.2"/>
    <row r="84" ht="13.15" customHeight="1" x14ac:dyDescent="0.2"/>
    <row r="85" ht="13.15" customHeight="1" x14ac:dyDescent="0.2"/>
    <row r="86" ht="13.15" customHeight="1" x14ac:dyDescent="0.2"/>
    <row r="87" ht="13.15" customHeight="1" x14ac:dyDescent="0.2"/>
    <row r="88" ht="13.15" customHeight="1" x14ac:dyDescent="0.2"/>
    <row r="89" ht="13.15" customHeight="1" x14ac:dyDescent="0.2"/>
    <row r="90" ht="13.15" customHeight="1" x14ac:dyDescent="0.2"/>
    <row r="91" ht="13.15" customHeight="1" x14ac:dyDescent="0.2"/>
    <row r="92" ht="13.15" customHeight="1" x14ac:dyDescent="0.2"/>
    <row r="93" ht="13.15" customHeight="1" x14ac:dyDescent="0.2"/>
    <row r="94" ht="13.15" customHeight="1" x14ac:dyDescent="0.2"/>
    <row r="95" ht="13.15" customHeight="1" x14ac:dyDescent="0.2"/>
    <row r="96"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sheetData>
  <sortState ref="A23:J26">
    <sortCondition descending="1" ref="A23"/>
  </sortState>
  <mergeCells count="5">
    <mergeCell ref="A1:I1"/>
    <mergeCell ref="A2:I2"/>
    <mergeCell ref="A3:I3"/>
    <mergeCell ref="A4:I4"/>
    <mergeCell ref="A6:I6"/>
  </mergeCells>
  <printOptions horizontalCentered="1"/>
  <pageMargins left="0.25" right="0.25" top="0.25" bottom="0.25" header="0.5" footer="0.5"/>
  <pageSetup scale="90" fitToHeight="0" orientation="landscape" r:id="rId1"/>
  <ignoredErrors>
    <ignoredError sqref="H32:H34 H16:H2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85"/>
  <sheetViews>
    <sheetView showGridLines="0" zoomScale="120" zoomScaleNormal="120" zoomScaleSheetLayoutView="80" workbookViewId="0">
      <pane ySplit="8" topLeftCell="A9" activePane="bottomLeft" state="frozen"/>
      <selection pane="bottomLeft" activeCell="D69" sqref="D69"/>
    </sheetView>
  </sheetViews>
  <sheetFormatPr defaultRowHeight="12.75" x14ac:dyDescent="0.2"/>
  <cols>
    <col min="1" max="1" width="39" style="1" customWidth="1"/>
    <col min="2" max="4" width="14.7109375" style="1" customWidth="1"/>
    <col min="5" max="7" width="15.7109375" style="1" customWidth="1"/>
    <col min="8" max="16384" width="9.140625" style="1"/>
  </cols>
  <sheetData>
    <row r="1" spans="1:7" ht="15" x14ac:dyDescent="0.25">
      <c r="A1" s="151" t="str">
        <f>Summary!A2</f>
        <v>Mandatory Fee Detail &amp; Request Form</v>
      </c>
      <c r="B1" s="151"/>
      <c r="C1" s="151"/>
      <c r="D1" s="151"/>
      <c r="E1" s="151"/>
      <c r="F1" s="151"/>
      <c r="G1" s="151"/>
    </row>
    <row r="2" spans="1:7" x14ac:dyDescent="0.2">
      <c r="A2" s="152" t="str">
        <f>Summary!A3</f>
        <v>Fiscal Year 2021</v>
      </c>
      <c r="B2" s="152"/>
      <c r="C2" s="152"/>
      <c r="D2" s="152"/>
      <c r="E2" s="152"/>
      <c r="F2" s="152"/>
      <c r="G2" s="152"/>
    </row>
    <row r="3" spans="1:7" x14ac:dyDescent="0.2">
      <c r="A3" s="152" t="str">
        <f>Summary!B7</f>
        <v>Georgia Institute of Technology</v>
      </c>
      <c r="B3" s="152"/>
      <c r="C3" s="152"/>
      <c r="D3" s="152"/>
      <c r="E3" s="152"/>
      <c r="F3" s="152"/>
      <c r="G3" s="152"/>
    </row>
    <row r="4" spans="1:7" x14ac:dyDescent="0.2">
      <c r="A4" s="153" t="str">
        <f>Summary!B11</f>
        <v>Health Fee</v>
      </c>
      <c r="B4" s="153"/>
      <c r="C4" s="153"/>
      <c r="D4" s="153"/>
      <c r="E4" s="153"/>
      <c r="F4" s="153"/>
      <c r="G4" s="153"/>
    </row>
    <row r="5" spans="1:7" ht="6" customHeight="1" x14ac:dyDescent="0.2">
      <c r="A5" s="91"/>
      <c r="B5" s="91"/>
      <c r="C5" s="91"/>
      <c r="D5" s="91"/>
      <c r="E5" s="91"/>
      <c r="F5" s="91"/>
      <c r="G5" s="91"/>
    </row>
    <row r="6" spans="1:7" ht="27.95" customHeight="1" x14ac:dyDescent="0.2">
      <c r="A6" s="161" t="s">
        <v>129</v>
      </c>
      <c r="B6" s="161"/>
      <c r="C6" s="161"/>
      <c r="D6" s="161"/>
      <c r="E6" s="161"/>
      <c r="F6" s="161"/>
      <c r="G6" s="161"/>
    </row>
    <row r="7" spans="1:7" ht="6" customHeight="1" x14ac:dyDescent="0.2">
      <c r="A7" s="23"/>
      <c r="B7" s="2"/>
      <c r="C7" s="3"/>
      <c r="D7" s="3"/>
      <c r="E7" s="3"/>
      <c r="F7" s="3"/>
      <c r="G7" s="3"/>
    </row>
    <row r="8" spans="1:7" ht="25.5" x14ac:dyDescent="0.2">
      <c r="A8" s="4"/>
      <c r="B8" s="5" t="s">
        <v>81</v>
      </c>
      <c r="C8" s="5" t="s">
        <v>145</v>
      </c>
      <c r="D8" s="5" t="s">
        <v>146</v>
      </c>
      <c r="E8" s="5" t="s">
        <v>147</v>
      </c>
      <c r="F8" s="5" t="s">
        <v>143</v>
      </c>
      <c r="G8" s="5" t="s">
        <v>144</v>
      </c>
    </row>
    <row r="9" spans="1:7" x14ac:dyDescent="0.2">
      <c r="A9" s="6" t="s">
        <v>3</v>
      </c>
      <c r="B9" s="8"/>
      <c r="C9" s="8"/>
      <c r="D9" s="9"/>
      <c r="E9" s="9"/>
      <c r="F9" s="9"/>
      <c r="G9" s="9"/>
    </row>
    <row r="10" spans="1:7" x14ac:dyDescent="0.2">
      <c r="A10" s="158" t="s">
        <v>4</v>
      </c>
      <c r="B10" s="159"/>
      <c r="C10" s="159"/>
      <c r="D10" s="159"/>
      <c r="E10" s="159"/>
      <c r="F10" s="159"/>
      <c r="G10" s="160"/>
    </row>
    <row r="11" spans="1:7" x14ac:dyDescent="0.2">
      <c r="A11" s="10" t="s">
        <v>51</v>
      </c>
      <c r="B11" s="71">
        <v>7511125</v>
      </c>
      <c r="C11" s="71">
        <v>7749427</v>
      </c>
      <c r="D11" s="71">
        <v>7920041</v>
      </c>
      <c r="E11" s="71">
        <f>'Revenue Projections'!G36</f>
        <v>8092253.4148399998</v>
      </c>
      <c r="F11" s="71">
        <f>'Revenue Projections'!H34</f>
        <v>0</v>
      </c>
      <c r="G11" s="71">
        <f>'Revenue Projections'!I36</f>
        <v>8092253.4148399998</v>
      </c>
    </row>
    <row r="12" spans="1:7" x14ac:dyDescent="0.2">
      <c r="A12" s="11" t="s">
        <v>5</v>
      </c>
      <c r="B12" s="71"/>
      <c r="C12" s="71"/>
      <c r="D12" s="71"/>
      <c r="E12" s="71"/>
      <c r="F12" s="71"/>
      <c r="G12" s="72">
        <f t="shared" ref="G12:G22" si="0">E12+F12</f>
        <v>0</v>
      </c>
    </row>
    <row r="13" spans="1:7" x14ac:dyDescent="0.2">
      <c r="A13" s="10" t="s">
        <v>6</v>
      </c>
      <c r="B13" s="71"/>
      <c r="C13" s="71"/>
      <c r="D13" s="71"/>
      <c r="E13" s="71"/>
      <c r="F13" s="71"/>
      <c r="G13" s="72">
        <f t="shared" si="0"/>
        <v>0</v>
      </c>
    </row>
    <row r="14" spans="1:7" x14ac:dyDescent="0.2">
      <c r="A14" s="155" t="s">
        <v>7</v>
      </c>
      <c r="B14" s="156"/>
      <c r="C14" s="156"/>
      <c r="D14" s="156"/>
      <c r="E14" s="156"/>
      <c r="F14" s="156"/>
      <c r="G14" s="157"/>
    </row>
    <row r="15" spans="1:7" x14ac:dyDescent="0.2">
      <c r="A15" s="10" t="s">
        <v>155</v>
      </c>
      <c r="B15" s="71">
        <v>3596905</v>
      </c>
      <c r="C15" s="71">
        <v>4206828</v>
      </c>
      <c r="D15" s="71">
        <v>3852168</v>
      </c>
      <c r="E15" s="71">
        <v>4448952</v>
      </c>
      <c r="F15" s="71"/>
      <c r="G15" s="72">
        <f t="shared" si="0"/>
        <v>4448952</v>
      </c>
    </row>
    <row r="16" spans="1:7" x14ac:dyDescent="0.2">
      <c r="A16" s="10" t="s">
        <v>156</v>
      </c>
      <c r="B16" s="71">
        <v>85911</v>
      </c>
      <c r="C16" s="71">
        <v>51516</v>
      </c>
      <c r="D16" s="71">
        <v>37629</v>
      </c>
      <c r="E16" s="71">
        <v>38006</v>
      </c>
      <c r="F16" s="71"/>
      <c r="G16" s="72">
        <f t="shared" si="0"/>
        <v>38006</v>
      </c>
    </row>
    <row r="17" spans="1:7" x14ac:dyDescent="0.2">
      <c r="A17" s="10" t="s">
        <v>157</v>
      </c>
      <c r="B17" s="71">
        <v>46584</v>
      </c>
      <c r="C17" s="71">
        <v>46584</v>
      </c>
      <c r="D17" s="71">
        <v>49078</v>
      </c>
      <c r="E17" s="71">
        <v>47050</v>
      </c>
      <c r="F17" s="71"/>
      <c r="G17" s="72">
        <f t="shared" si="0"/>
        <v>47050</v>
      </c>
    </row>
    <row r="18" spans="1:7" x14ac:dyDescent="0.2">
      <c r="A18" s="10"/>
      <c r="B18" s="71"/>
      <c r="C18" s="71"/>
      <c r="D18" s="71"/>
      <c r="E18" s="71"/>
      <c r="F18" s="71"/>
      <c r="G18" s="72">
        <f t="shared" si="0"/>
        <v>0</v>
      </c>
    </row>
    <row r="19" spans="1:7" x14ac:dyDescent="0.2">
      <c r="A19" s="155" t="s">
        <v>8</v>
      </c>
      <c r="B19" s="156"/>
      <c r="C19" s="156"/>
      <c r="D19" s="156"/>
      <c r="E19" s="156"/>
      <c r="F19" s="156"/>
      <c r="G19" s="157"/>
    </row>
    <row r="20" spans="1:7" x14ac:dyDescent="0.2">
      <c r="A20" s="12" t="s">
        <v>9</v>
      </c>
      <c r="B20" s="71"/>
      <c r="C20" s="71"/>
      <c r="D20" s="72"/>
      <c r="E20" s="72"/>
      <c r="F20" s="72"/>
      <c r="G20" s="72">
        <f t="shared" si="0"/>
        <v>0</v>
      </c>
    </row>
    <row r="21" spans="1:7" x14ac:dyDescent="0.2">
      <c r="A21" s="12" t="s">
        <v>10</v>
      </c>
      <c r="B21" s="71">
        <v>154555</v>
      </c>
      <c r="C21" s="71">
        <v>58670</v>
      </c>
      <c r="D21" s="72">
        <v>0</v>
      </c>
      <c r="E21" s="72">
        <v>0</v>
      </c>
      <c r="F21" s="72"/>
      <c r="G21" s="72">
        <f t="shared" si="0"/>
        <v>0</v>
      </c>
    </row>
    <row r="22" spans="1:7" x14ac:dyDescent="0.2">
      <c r="A22" s="12" t="s">
        <v>158</v>
      </c>
      <c r="B22" s="71">
        <v>24655</v>
      </c>
      <c r="C22" s="71">
        <v>61051</v>
      </c>
      <c r="D22" s="72">
        <v>225147</v>
      </c>
      <c r="E22" s="72">
        <v>62272</v>
      </c>
      <c r="F22" s="72"/>
      <c r="G22" s="72">
        <f t="shared" si="0"/>
        <v>62272</v>
      </c>
    </row>
    <row r="23" spans="1:7" x14ac:dyDescent="0.2">
      <c r="A23" s="13" t="s">
        <v>11</v>
      </c>
      <c r="B23" s="78">
        <f>SUM(B11:B22)</f>
        <v>11419735</v>
      </c>
      <c r="C23" s="78">
        <f>SUM(C11:C22)+1</f>
        <v>12174077</v>
      </c>
      <c r="D23" s="78">
        <f>SUM(D11:D22)</f>
        <v>12084063</v>
      </c>
      <c r="E23" s="78">
        <f>SUM(E11:E22)</f>
        <v>12688533.41484</v>
      </c>
      <c r="F23" s="78">
        <f>SUM(F11:F22)</f>
        <v>0</v>
      </c>
      <c r="G23" s="78">
        <f>SUM(G11:G22)</f>
        <v>12688533.41484</v>
      </c>
    </row>
    <row r="24" spans="1:7" ht="6" customHeight="1" x14ac:dyDescent="0.2">
      <c r="A24" s="7"/>
      <c r="B24" s="73"/>
      <c r="C24" s="73"/>
      <c r="D24" s="74"/>
      <c r="E24" s="74"/>
      <c r="F24" s="74"/>
      <c r="G24" s="74"/>
    </row>
    <row r="25" spans="1:7" x14ac:dyDescent="0.2">
      <c r="A25" s="6" t="s">
        <v>12</v>
      </c>
      <c r="B25" s="71"/>
      <c r="C25" s="71"/>
      <c r="D25" s="72"/>
      <c r="E25" s="72"/>
      <c r="F25" s="72"/>
      <c r="G25" s="72"/>
    </row>
    <row r="26" spans="1:7" x14ac:dyDescent="0.2">
      <c r="A26" s="158" t="s">
        <v>13</v>
      </c>
      <c r="B26" s="159"/>
      <c r="C26" s="159"/>
      <c r="D26" s="159"/>
      <c r="E26" s="159"/>
      <c r="F26" s="159"/>
      <c r="G26" s="160"/>
    </row>
    <row r="27" spans="1:7" x14ac:dyDescent="0.2">
      <c r="A27" s="10" t="s">
        <v>14</v>
      </c>
      <c r="B27" s="71">
        <v>5036586</v>
      </c>
      <c r="C27" s="71">
        <v>5006585.5999999996</v>
      </c>
      <c r="D27" s="71">
        <v>5726019</v>
      </c>
      <c r="E27" s="71">
        <v>5866952</v>
      </c>
      <c r="F27" s="71"/>
      <c r="G27" s="72">
        <f t="shared" ref="G27:G57" si="1">E27+F27</f>
        <v>5866952</v>
      </c>
    </row>
    <row r="28" spans="1:7" x14ac:dyDescent="0.2">
      <c r="A28" s="10" t="s">
        <v>15</v>
      </c>
      <c r="B28" s="71">
        <v>12598</v>
      </c>
      <c r="C28" s="71">
        <v>13549.67</v>
      </c>
      <c r="D28" s="71">
        <v>20000</v>
      </c>
      <c r="E28" s="71">
        <v>20000</v>
      </c>
      <c r="F28" s="71"/>
      <c r="G28" s="72">
        <f t="shared" si="1"/>
        <v>20000</v>
      </c>
    </row>
    <row r="29" spans="1:7" x14ac:dyDescent="0.2">
      <c r="A29" s="10" t="s">
        <v>16</v>
      </c>
      <c r="B29" s="71">
        <v>1428886</v>
      </c>
      <c r="C29" s="71">
        <v>1533861.4</v>
      </c>
      <c r="D29" s="71">
        <v>1791046</v>
      </c>
      <c r="E29" s="71">
        <v>1697128</v>
      </c>
      <c r="F29" s="71"/>
      <c r="G29" s="72">
        <f t="shared" si="1"/>
        <v>1697128</v>
      </c>
    </row>
    <row r="30" spans="1:7" x14ac:dyDescent="0.2">
      <c r="A30" s="10" t="s">
        <v>17</v>
      </c>
      <c r="B30" s="71"/>
      <c r="C30" s="71"/>
      <c r="D30" s="71"/>
      <c r="E30" s="71"/>
      <c r="F30" s="71"/>
      <c r="G30" s="72">
        <f t="shared" si="1"/>
        <v>0</v>
      </c>
    </row>
    <row r="31" spans="1:7" x14ac:dyDescent="0.2">
      <c r="A31" s="155" t="s">
        <v>18</v>
      </c>
      <c r="B31" s="156"/>
      <c r="C31" s="156"/>
      <c r="D31" s="156"/>
      <c r="E31" s="156"/>
      <c r="F31" s="156"/>
      <c r="G31" s="157"/>
    </row>
    <row r="32" spans="1:7" x14ac:dyDescent="0.2">
      <c r="A32" s="10" t="s">
        <v>19</v>
      </c>
      <c r="B32" s="71">
        <v>25594</v>
      </c>
      <c r="C32" s="71">
        <v>29347.85</v>
      </c>
      <c r="D32" s="71">
        <v>37824</v>
      </c>
      <c r="E32" s="71">
        <v>29935</v>
      </c>
      <c r="F32" s="71"/>
      <c r="G32" s="72">
        <f t="shared" si="1"/>
        <v>29935</v>
      </c>
    </row>
    <row r="33" spans="1:7" x14ac:dyDescent="0.2">
      <c r="A33" s="10" t="s">
        <v>20</v>
      </c>
      <c r="B33" s="71"/>
      <c r="C33" s="71"/>
      <c r="D33" s="71"/>
      <c r="E33" s="71"/>
      <c r="F33" s="71"/>
      <c r="G33" s="72">
        <f t="shared" si="1"/>
        <v>0</v>
      </c>
    </row>
    <row r="34" spans="1:7" x14ac:dyDescent="0.2">
      <c r="A34" s="155" t="s">
        <v>21</v>
      </c>
      <c r="B34" s="156"/>
      <c r="C34" s="156"/>
      <c r="D34" s="156"/>
      <c r="E34" s="156"/>
      <c r="F34" s="156"/>
      <c r="G34" s="157"/>
    </row>
    <row r="35" spans="1:7" x14ac:dyDescent="0.2">
      <c r="A35" s="10" t="s">
        <v>22</v>
      </c>
      <c r="B35" s="71"/>
      <c r="C35" s="71"/>
      <c r="D35" s="71"/>
      <c r="E35" s="71"/>
      <c r="F35" s="71"/>
      <c r="G35" s="72">
        <f t="shared" si="1"/>
        <v>0</v>
      </c>
    </row>
    <row r="36" spans="1:7" x14ac:dyDescent="0.2">
      <c r="A36" s="10" t="s">
        <v>23</v>
      </c>
      <c r="B36" s="71">
        <v>2586170</v>
      </c>
      <c r="C36" s="71">
        <v>2894681</v>
      </c>
      <c r="D36" s="71">
        <v>2871169</v>
      </c>
      <c r="E36" s="71">
        <v>3056954</v>
      </c>
      <c r="F36" s="71"/>
      <c r="G36" s="72">
        <f t="shared" si="1"/>
        <v>3056954</v>
      </c>
    </row>
    <row r="37" spans="1:7" x14ac:dyDescent="0.2">
      <c r="A37" s="10" t="s">
        <v>24</v>
      </c>
      <c r="B37" s="71">
        <v>67294</v>
      </c>
      <c r="C37" s="71">
        <v>84405</v>
      </c>
      <c r="D37" s="71">
        <v>69802</v>
      </c>
      <c r="E37" s="71">
        <v>86829</v>
      </c>
      <c r="F37" s="71"/>
      <c r="G37" s="72">
        <f t="shared" si="1"/>
        <v>86829</v>
      </c>
    </row>
    <row r="38" spans="1:7" x14ac:dyDescent="0.2">
      <c r="A38" s="10" t="s">
        <v>25</v>
      </c>
      <c r="B38" s="71">
        <v>107761</v>
      </c>
      <c r="C38" s="71">
        <v>96854</v>
      </c>
      <c r="D38" s="71">
        <v>113149</v>
      </c>
      <c r="E38" s="71">
        <v>118806.86632500001</v>
      </c>
      <c r="F38" s="71"/>
      <c r="G38" s="72">
        <f t="shared" si="1"/>
        <v>118806.86632500001</v>
      </c>
    </row>
    <row r="39" spans="1:7" x14ac:dyDescent="0.2">
      <c r="A39" s="10" t="s">
        <v>26</v>
      </c>
      <c r="B39" s="71">
        <v>10578</v>
      </c>
      <c r="C39" s="71">
        <v>14934</v>
      </c>
      <c r="D39" s="71">
        <v>10000</v>
      </c>
      <c r="E39" s="71">
        <v>15430.345800000001</v>
      </c>
      <c r="F39" s="71"/>
      <c r="G39" s="72">
        <f t="shared" si="1"/>
        <v>15430.345800000001</v>
      </c>
    </row>
    <row r="40" spans="1:7" x14ac:dyDescent="0.2">
      <c r="A40" s="10" t="s">
        <v>27</v>
      </c>
      <c r="B40" s="71">
        <v>6006</v>
      </c>
      <c r="C40" s="71">
        <v>4104</v>
      </c>
      <c r="D40" s="71">
        <v>6006</v>
      </c>
      <c r="E40" s="71">
        <v>4104</v>
      </c>
      <c r="F40" s="71"/>
      <c r="G40" s="72">
        <f t="shared" si="1"/>
        <v>4104</v>
      </c>
    </row>
    <row r="41" spans="1:7" x14ac:dyDescent="0.2">
      <c r="A41" s="10" t="s">
        <v>28</v>
      </c>
      <c r="B41" s="71">
        <v>27190</v>
      </c>
      <c r="C41" s="71">
        <v>2249</v>
      </c>
      <c r="D41" s="71">
        <v>30000</v>
      </c>
      <c r="E41" s="71">
        <v>30600</v>
      </c>
      <c r="F41" s="71"/>
      <c r="G41" s="72">
        <f t="shared" si="1"/>
        <v>30600</v>
      </c>
    </row>
    <row r="42" spans="1:7" x14ac:dyDescent="0.2">
      <c r="A42" s="10" t="s">
        <v>29</v>
      </c>
      <c r="B42" s="71">
        <v>35571</v>
      </c>
      <c r="C42" s="71">
        <v>620</v>
      </c>
      <c r="D42" s="71">
        <v>42390</v>
      </c>
      <c r="E42" s="71">
        <v>15973</v>
      </c>
      <c r="F42" s="71"/>
      <c r="G42" s="72">
        <f t="shared" si="1"/>
        <v>15973</v>
      </c>
    </row>
    <row r="43" spans="1:7" x14ac:dyDescent="0.2">
      <c r="A43" s="10" t="s">
        <v>165</v>
      </c>
      <c r="B43" s="71">
        <v>467961</v>
      </c>
      <c r="C43" s="71">
        <v>491209</v>
      </c>
      <c r="D43" s="71">
        <v>536062</v>
      </c>
      <c r="E43" s="71">
        <v>557504</v>
      </c>
      <c r="F43" s="71"/>
      <c r="G43" s="72">
        <f t="shared" si="1"/>
        <v>557504</v>
      </c>
    </row>
    <row r="44" spans="1:7" x14ac:dyDescent="0.2">
      <c r="A44" s="10" t="s">
        <v>166</v>
      </c>
      <c r="B44" s="71">
        <v>213772</v>
      </c>
      <c r="C44" s="71">
        <v>267539</v>
      </c>
      <c r="D44" s="71">
        <v>295948</v>
      </c>
      <c r="E44" s="71">
        <v>315464</v>
      </c>
      <c r="F44" s="71"/>
      <c r="G44" s="72">
        <f t="shared" si="1"/>
        <v>315464</v>
      </c>
    </row>
    <row r="45" spans="1:7" x14ac:dyDescent="0.2">
      <c r="A45" s="10" t="s">
        <v>30</v>
      </c>
      <c r="B45" s="71">
        <v>348149</v>
      </c>
      <c r="C45" s="71">
        <v>350640</v>
      </c>
      <c r="D45" s="71">
        <v>383153</v>
      </c>
      <c r="E45" s="71">
        <v>395612.24280000001</v>
      </c>
      <c r="F45" s="71"/>
      <c r="G45" s="72">
        <f t="shared" si="1"/>
        <v>395612.24280000001</v>
      </c>
    </row>
    <row r="46" spans="1:7" x14ac:dyDescent="0.2">
      <c r="A46" s="10" t="s">
        <v>31</v>
      </c>
      <c r="B46" s="71">
        <v>164414</v>
      </c>
      <c r="C46" s="71">
        <v>176724</v>
      </c>
      <c r="D46" s="71">
        <v>124477</v>
      </c>
      <c r="E46" s="71">
        <v>186856.83960000001</v>
      </c>
      <c r="F46" s="71"/>
      <c r="G46" s="72">
        <f t="shared" si="1"/>
        <v>186856.83960000001</v>
      </c>
    </row>
    <row r="47" spans="1:7" x14ac:dyDescent="0.2">
      <c r="A47" s="10" t="s">
        <v>32</v>
      </c>
      <c r="B47" s="71">
        <v>47511</v>
      </c>
      <c r="C47" s="71">
        <v>45219</v>
      </c>
      <c r="D47" s="71">
        <v>48988</v>
      </c>
      <c r="E47" s="71">
        <v>46135</v>
      </c>
      <c r="F47" s="71"/>
      <c r="G47" s="72">
        <f t="shared" si="1"/>
        <v>46135</v>
      </c>
    </row>
    <row r="48" spans="1:7" x14ac:dyDescent="0.2">
      <c r="A48" s="10" t="s">
        <v>33</v>
      </c>
      <c r="B48" s="71">
        <v>0</v>
      </c>
      <c r="C48" s="71">
        <v>0</v>
      </c>
      <c r="D48" s="71">
        <v>0</v>
      </c>
      <c r="E48" s="71">
        <v>0</v>
      </c>
      <c r="F48" s="71"/>
      <c r="G48" s="72">
        <f t="shared" si="1"/>
        <v>0</v>
      </c>
    </row>
    <row r="49" spans="1:7" x14ac:dyDescent="0.2">
      <c r="A49" s="10" t="s">
        <v>34</v>
      </c>
      <c r="B49" s="71">
        <v>159330</v>
      </c>
      <c r="C49" s="71">
        <v>152474</v>
      </c>
      <c r="D49" s="71">
        <v>157578</v>
      </c>
      <c r="E49" s="71">
        <v>156893</v>
      </c>
      <c r="F49" s="71"/>
      <c r="G49" s="72">
        <f t="shared" si="1"/>
        <v>156893</v>
      </c>
    </row>
    <row r="50" spans="1:7" x14ac:dyDescent="0.2">
      <c r="A50" s="10" t="s">
        <v>35</v>
      </c>
      <c r="B50" s="71"/>
      <c r="C50" s="71"/>
      <c r="D50" s="71"/>
      <c r="E50" s="71"/>
      <c r="F50" s="71"/>
      <c r="G50" s="72">
        <f t="shared" si="1"/>
        <v>0</v>
      </c>
    </row>
    <row r="51" spans="1:7" x14ac:dyDescent="0.2">
      <c r="A51" s="155" t="s">
        <v>36</v>
      </c>
      <c r="B51" s="156"/>
      <c r="C51" s="156"/>
      <c r="D51" s="156"/>
      <c r="E51" s="156"/>
      <c r="F51" s="156"/>
      <c r="G51" s="157"/>
    </row>
    <row r="52" spans="1:7" x14ac:dyDescent="0.2">
      <c r="A52" s="10" t="s">
        <v>37</v>
      </c>
      <c r="B52" s="71"/>
      <c r="C52" s="71"/>
      <c r="D52" s="71"/>
      <c r="E52" s="71"/>
      <c r="F52" s="71"/>
      <c r="G52" s="72">
        <f t="shared" si="1"/>
        <v>0</v>
      </c>
    </row>
    <row r="53" spans="1:7" x14ac:dyDescent="0.2">
      <c r="A53" s="10" t="s">
        <v>38</v>
      </c>
      <c r="B53" s="71"/>
      <c r="C53" s="71"/>
      <c r="D53" s="71"/>
      <c r="E53" s="71"/>
      <c r="F53" s="71"/>
      <c r="G53" s="72">
        <f t="shared" si="1"/>
        <v>0</v>
      </c>
    </row>
    <row r="54" spans="1:7" x14ac:dyDescent="0.2">
      <c r="A54" s="10" t="s">
        <v>39</v>
      </c>
      <c r="B54" s="71"/>
      <c r="C54" s="71"/>
      <c r="D54" s="71"/>
      <c r="E54" s="71"/>
      <c r="F54" s="71"/>
      <c r="G54" s="72">
        <f t="shared" si="1"/>
        <v>0</v>
      </c>
    </row>
    <row r="55" spans="1:7" x14ac:dyDescent="0.2">
      <c r="A55" s="10" t="s">
        <v>40</v>
      </c>
      <c r="B55" s="71"/>
      <c r="C55" s="71"/>
      <c r="D55" s="71"/>
      <c r="E55" s="71"/>
      <c r="F55" s="71"/>
      <c r="G55" s="72">
        <f t="shared" si="1"/>
        <v>0</v>
      </c>
    </row>
    <row r="56" spans="1:7" x14ac:dyDescent="0.2">
      <c r="A56" s="10" t="s">
        <v>41</v>
      </c>
      <c r="B56" s="71">
        <v>2251</v>
      </c>
      <c r="C56" s="71">
        <v>7950</v>
      </c>
      <c r="D56" s="71"/>
      <c r="E56" s="71"/>
      <c r="F56" s="71"/>
      <c r="G56" s="72">
        <f t="shared" si="1"/>
        <v>0</v>
      </c>
    </row>
    <row r="57" spans="1:7" x14ac:dyDescent="0.2">
      <c r="A57" s="10" t="s">
        <v>42</v>
      </c>
      <c r="B57" s="71"/>
      <c r="C57" s="71"/>
      <c r="D57" s="71"/>
      <c r="E57" s="71"/>
      <c r="F57" s="71"/>
      <c r="G57" s="72">
        <f t="shared" si="1"/>
        <v>0</v>
      </c>
    </row>
    <row r="58" spans="1:7" x14ac:dyDescent="0.2">
      <c r="A58" s="14" t="s">
        <v>43</v>
      </c>
      <c r="B58" s="78">
        <f>SUM(B27:B57)</f>
        <v>10747622</v>
      </c>
      <c r="C58" s="78">
        <f>SUM(C27:C57)</f>
        <v>11172946.52</v>
      </c>
      <c r="D58" s="78">
        <f>SUM(D27:D57)-1</f>
        <v>12263610</v>
      </c>
      <c r="E58" s="78">
        <f t="shared" ref="E58:G58" si="2">SUM(E27:E57)</f>
        <v>12601177.294524999</v>
      </c>
      <c r="F58" s="78">
        <f t="shared" si="2"/>
        <v>0</v>
      </c>
      <c r="G58" s="78">
        <f t="shared" si="2"/>
        <v>12601177.294524999</v>
      </c>
    </row>
    <row r="59" spans="1:7" ht="6" customHeight="1" thickBot="1" x14ac:dyDescent="0.25">
      <c r="A59" s="15"/>
      <c r="B59" s="75"/>
      <c r="C59" s="75"/>
      <c r="D59" s="76"/>
      <c r="E59" s="76"/>
      <c r="F59" s="76"/>
      <c r="G59" s="76"/>
    </row>
    <row r="60" spans="1:7" x14ac:dyDescent="0.2">
      <c r="A60" s="16" t="s">
        <v>44</v>
      </c>
      <c r="B60" s="110"/>
      <c r="C60" s="110">
        <v>3371543</v>
      </c>
      <c r="D60" s="110">
        <f>C63</f>
        <v>4365173.4800000004</v>
      </c>
      <c r="E60" s="110">
        <f t="shared" ref="E60" si="3">D63</f>
        <v>4053741.4800000004</v>
      </c>
      <c r="F60" s="110"/>
      <c r="G60" s="110">
        <f>E60</f>
        <v>4053741.4800000004</v>
      </c>
    </row>
    <row r="61" spans="1:7" x14ac:dyDescent="0.2">
      <c r="A61" s="17" t="s">
        <v>45</v>
      </c>
      <c r="B61" s="111"/>
      <c r="C61" s="111">
        <f>C23-C58</f>
        <v>1001130.4800000004</v>
      </c>
      <c r="D61" s="111">
        <f t="shared" ref="D61:G61" si="4">D23-D58</f>
        <v>-179547</v>
      </c>
      <c r="E61" s="111">
        <f t="shared" si="4"/>
        <v>87356.120315000415</v>
      </c>
      <c r="F61" s="111">
        <f t="shared" si="4"/>
        <v>0</v>
      </c>
      <c r="G61" s="111">
        <f t="shared" si="4"/>
        <v>87356.120315000415</v>
      </c>
    </row>
    <row r="62" spans="1:7" ht="13.5" thickBot="1" x14ac:dyDescent="0.25">
      <c r="A62" s="18" t="s">
        <v>46</v>
      </c>
      <c r="B62" s="112"/>
      <c r="C62" s="112">
        <v>-7500</v>
      </c>
      <c r="D62" s="112">
        <f>-55797-76088</f>
        <v>-131885</v>
      </c>
      <c r="E62" s="112">
        <v>-265615</v>
      </c>
      <c r="F62" s="112"/>
      <c r="G62" s="112">
        <v>-265615</v>
      </c>
    </row>
    <row r="63" spans="1:7" ht="13.15" customHeight="1" thickBot="1" x14ac:dyDescent="0.25">
      <c r="A63" s="19" t="s">
        <v>47</v>
      </c>
      <c r="B63" s="98">
        <f>+B62+B61+B60</f>
        <v>0</v>
      </c>
      <c r="C63" s="98">
        <f>+C62+C61+C60</f>
        <v>4365173.4800000004</v>
      </c>
      <c r="D63" s="98">
        <f t="shared" ref="D63:G63" si="5">+D62+D61+D60</f>
        <v>4053741.4800000004</v>
      </c>
      <c r="E63" s="98">
        <f t="shared" si="5"/>
        <v>3875482.6003150009</v>
      </c>
      <c r="F63" s="98">
        <f t="shared" si="5"/>
        <v>0</v>
      </c>
      <c r="G63" s="98">
        <f t="shared" si="5"/>
        <v>3875482.6003150009</v>
      </c>
    </row>
    <row r="64" spans="1:7" ht="6" customHeight="1" x14ac:dyDescent="0.2">
      <c r="B64" s="77"/>
      <c r="C64" s="77"/>
      <c r="D64" s="77"/>
      <c r="E64" s="77"/>
      <c r="F64" s="77"/>
      <c r="G64" s="77"/>
    </row>
    <row r="65" spans="1:7" x14ac:dyDescent="0.2">
      <c r="A65" s="109" t="s">
        <v>131</v>
      </c>
      <c r="B65" s="77"/>
      <c r="C65" s="77"/>
      <c r="D65" s="77"/>
      <c r="E65" s="77"/>
      <c r="F65" s="77"/>
      <c r="G65" s="77"/>
    </row>
    <row r="66" spans="1:7" ht="6" customHeight="1" thickBot="1" x14ac:dyDescent="0.25">
      <c r="B66" s="77"/>
      <c r="C66" s="77"/>
      <c r="D66" s="77"/>
      <c r="E66" s="77"/>
      <c r="F66" s="77"/>
      <c r="G66" s="77"/>
    </row>
    <row r="67" spans="1:7" ht="13.15" customHeight="1" x14ac:dyDescent="0.2">
      <c r="A67" s="16" t="s">
        <v>48</v>
      </c>
      <c r="B67" s="110"/>
      <c r="C67" s="110">
        <v>2202052</v>
      </c>
      <c r="D67" s="110">
        <f>C67+274944-10797</f>
        <v>2466199</v>
      </c>
      <c r="E67" s="110">
        <f>D67+274944-185615+1</f>
        <v>2555529</v>
      </c>
      <c r="F67" s="110"/>
      <c r="G67" s="110">
        <f>E67</f>
        <v>2555529</v>
      </c>
    </row>
    <row r="68" spans="1:7" ht="13.15" customHeight="1" x14ac:dyDescent="0.2">
      <c r="A68" s="20" t="s">
        <v>49</v>
      </c>
      <c r="B68" s="113"/>
      <c r="C68" s="113"/>
      <c r="D68" s="113"/>
      <c r="E68" s="113"/>
      <c r="F68" s="113"/>
      <c r="G68" s="113"/>
    </row>
    <row r="69" spans="1:7" ht="26.25" thickBot="1" x14ac:dyDescent="0.25">
      <c r="A69" s="108" t="s">
        <v>130</v>
      </c>
      <c r="B69" s="112"/>
      <c r="C69" s="112">
        <f>2087033+76088</f>
        <v>2163121</v>
      </c>
      <c r="D69" s="112">
        <f>C69+D61-45000-274944-76088</f>
        <v>1587542</v>
      </c>
      <c r="E69" s="112">
        <f>D69+E61-80000-274944</f>
        <v>1319954.1203150004</v>
      </c>
      <c r="F69" s="112"/>
      <c r="G69" s="112">
        <f>E69</f>
        <v>1319954.1203150004</v>
      </c>
    </row>
    <row r="70" spans="1:7" ht="13.15" customHeight="1" thickBot="1" x14ac:dyDescent="0.25">
      <c r="A70" s="19" t="s">
        <v>50</v>
      </c>
      <c r="B70" s="98">
        <f t="shared" ref="B70:G70" si="6">SUM(B67:B69)</f>
        <v>0</v>
      </c>
      <c r="C70" s="98">
        <f t="shared" si="6"/>
        <v>4365173</v>
      </c>
      <c r="D70" s="98">
        <f t="shared" si="6"/>
        <v>4053741</v>
      </c>
      <c r="E70" s="98">
        <f t="shared" si="6"/>
        <v>3875483.1203150004</v>
      </c>
      <c r="F70" s="98">
        <f t="shared" si="6"/>
        <v>0</v>
      </c>
      <c r="G70" s="98">
        <f t="shared" si="6"/>
        <v>3875483.1203150004</v>
      </c>
    </row>
    <row r="71" spans="1:7" ht="13.15" customHeight="1" x14ac:dyDescent="0.2"/>
    <row r="72" spans="1:7" ht="13.15" customHeight="1" x14ac:dyDescent="0.2">
      <c r="C72" s="114"/>
      <c r="D72" s="114"/>
      <c r="E72" s="114"/>
    </row>
    <row r="73" spans="1:7" ht="13.15" customHeight="1" x14ac:dyDescent="0.2"/>
    <row r="74" spans="1:7" ht="13.15" customHeight="1" x14ac:dyDescent="0.2"/>
    <row r="75" spans="1:7" ht="13.15" customHeight="1" x14ac:dyDescent="0.2"/>
    <row r="76" spans="1:7" ht="13.15" customHeight="1" x14ac:dyDescent="0.2"/>
    <row r="77" spans="1:7" ht="13.15" customHeight="1" x14ac:dyDescent="0.2"/>
    <row r="78" spans="1:7" ht="13.15" customHeight="1" x14ac:dyDescent="0.2"/>
    <row r="79" spans="1:7" ht="13.15" customHeight="1" x14ac:dyDescent="0.2"/>
    <row r="80" spans="1:7" ht="13.15" customHeight="1" x14ac:dyDescent="0.2"/>
    <row r="81" ht="13.15" customHeight="1" x14ac:dyDescent="0.2"/>
    <row r="82" ht="13.15" customHeight="1" x14ac:dyDescent="0.2"/>
    <row r="83" ht="13.15" customHeight="1" x14ac:dyDescent="0.2"/>
    <row r="84" ht="13.15" customHeight="1" x14ac:dyDescent="0.2"/>
    <row r="85" ht="13.15" customHeight="1" x14ac:dyDescent="0.2"/>
    <row r="86" ht="13.15" customHeight="1" x14ac:dyDescent="0.2"/>
    <row r="87" ht="13.15" customHeight="1" x14ac:dyDescent="0.2"/>
    <row r="88" ht="13.15" customHeight="1" x14ac:dyDescent="0.2"/>
    <row r="89" ht="13.15" customHeight="1" x14ac:dyDescent="0.2"/>
    <row r="90" ht="13.15" customHeight="1" x14ac:dyDescent="0.2"/>
    <row r="91" ht="13.15" customHeight="1" x14ac:dyDescent="0.2"/>
    <row r="92" ht="13.15" customHeight="1" x14ac:dyDescent="0.2"/>
    <row r="93" ht="13.15" customHeight="1" x14ac:dyDescent="0.2"/>
    <row r="94" ht="13.15" customHeight="1" x14ac:dyDescent="0.2"/>
    <row r="95" ht="13.15" customHeight="1" x14ac:dyDescent="0.2"/>
    <row r="96"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sheetData>
  <mergeCells count="12">
    <mergeCell ref="A51:G51"/>
    <mergeCell ref="A34:G34"/>
    <mergeCell ref="A31:G31"/>
    <mergeCell ref="A26:G26"/>
    <mergeCell ref="A3:G3"/>
    <mergeCell ref="A2:G2"/>
    <mergeCell ref="A1:G1"/>
    <mergeCell ref="A4:G4"/>
    <mergeCell ref="A19:G19"/>
    <mergeCell ref="A14:G14"/>
    <mergeCell ref="A10:G10"/>
    <mergeCell ref="A6:G6"/>
  </mergeCells>
  <printOptions horizontalCentered="1"/>
  <pageMargins left="0.2" right="0.2" top="0.2" bottom="0.2" header="0.3" footer="0.3"/>
  <pageSetup scale="76" fitToHeight="0" orientation="portrait" r:id="rId1"/>
  <ignoredErrors>
    <ignoredError sqref="C23 D5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7"/>
  <sheetViews>
    <sheetView workbookViewId="0">
      <selection activeCell="C28" sqref="C28"/>
    </sheetView>
  </sheetViews>
  <sheetFormatPr defaultRowHeight="15" x14ac:dyDescent="0.25"/>
  <cols>
    <col min="1" max="1" width="20.85546875" bestFit="1" customWidth="1"/>
    <col min="3" max="3" width="31.7109375" bestFit="1" customWidth="1"/>
  </cols>
  <sheetData>
    <row r="1" spans="1:3" ht="15.75" x14ac:dyDescent="0.25">
      <c r="A1" s="92" t="s">
        <v>83</v>
      </c>
      <c r="C1" s="92" t="s">
        <v>125</v>
      </c>
    </row>
    <row r="2" spans="1:3" ht="15.75" x14ac:dyDescent="0.25">
      <c r="A2" s="93" t="s">
        <v>84</v>
      </c>
      <c r="C2" s="97" t="s">
        <v>99</v>
      </c>
    </row>
    <row r="3" spans="1:3" ht="15.75" x14ac:dyDescent="0.25">
      <c r="A3" s="93" t="s">
        <v>85</v>
      </c>
      <c r="C3" s="97" t="s">
        <v>100</v>
      </c>
    </row>
    <row r="4" spans="1:3" ht="15.75" x14ac:dyDescent="0.25">
      <c r="A4" s="93" t="s">
        <v>86</v>
      </c>
      <c r="C4" s="97" t="s">
        <v>101</v>
      </c>
    </row>
    <row r="5" spans="1:3" ht="15.75" x14ac:dyDescent="0.25">
      <c r="A5" s="93" t="s">
        <v>87</v>
      </c>
      <c r="C5" s="97" t="s">
        <v>102</v>
      </c>
    </row>
    <row r="6" spans="1:3" ht="15.75" x14ac:dyDescent="0.25">
      <c r="A6" s="93" t="s">
        <v>88</v>
      </c>
      <c r="C6" s="97" t="s">
        <v>103</v>
      </c>
    </row>
    <row r="7" spans="1:3" ht="15.75" x14ac:dyDescent="0.25">
      <c r="A7" s="93" t="s">
        <v>89</v>
      </c>
      <c r="C7" s="97" t="s">
        <v>104</v>
      </c>
    </row>
    <row r="8" spans="1:3" ht="15.75" x14ac:dyDescent="0.25">
      <c r="A8" s="94" t="s">
        <v>90</v>
      </c>
      <c r="C8" s="97" t="s">
        <v>105</v>
      </c>
    </row>
    <row r="9" spans="1:3" ht="15.75" x14ac:dyDescent="0.25">
      <c r="A9" s="93" t="s">
        <v>91</v>
      </c>
      <c r="C9" s="97" t="s">
        <v>106</v>
      </c>
    </row>
    <row r="10" spans="1:3" ht="15.75" x14ac:dyDescent="0.25">
      <c r="A10" s="93" t="s">
        <v>92</v>
      </c>
      <c r="C10" s="97" t="s">
        <v>107</v>
      </c>
    </row>
    <row r="11" spans="1:3" ht="15.75" x14ac:dyDescent="0.25">
      <c r="A11" s="93" t="s">
        <v>93</v>
      </c>
      <c r="C11" s="97" t="s">
        <v>108</v>
      </c>
    </row>
    <row r="12" spans="1:3" ht="15.75" x14ac:dyDescent="0.25">
      <c r="A12" s="93" t="s">
        <v>94</v>
      </c>
      <c r="C12" s="97" t="s">
        <v>109</v>
      </c>
    </row>
    <row r="13" spans="1:3" ht="15.75" x14ac:dyDescent="0.25">
      <c r="A13" s="93" t="s">
        <v>95</v>
      </c>
      <c r="C13" s="97" t="s">
        <v>110</v>
      </c>
    </row>
    <row r="14" spans="1:3" ht="15.75" x14ac:dyDescent="0.25">
      <c r="A14" s="95"/>
      <c r="C14" s="97" t="s">
        <v>111</v>
      </c>
    </row>
    <row r="15" spans="1:3" ht="15.75" x14ac:dyDescent="0.25">
      <c r="A15" s="92" t="s">
        <v>96</v>
      </c>
      <c r="C15" s="97" t="s">
        <v>112</v>
      </c>
    </row>
    <row r="16" spans="1:3" ht="15.75" x14ac:dyDescent="0.25">
      <c r="A16" s="93" t="s">
        <v>97</v>
      </c>
      <c r="C16" s="97" t="s">
        <v>113</v>
      </c>
    </row>
    <row r="17" spans="1:3" ht="15.75" x14ac:dyDescent="0.25">
      <c r="A17" s="93" t="s">
        <v>98</v>
      </c>
      <c r="C17" s="97" t="s">
        <v>114</v>
      </c>
    </row>
    <row r="18" spans="1:3" ht="15.75" x14ac:dyDescent="0.25">
      <c r="A18" s="95"/>
      <c r="C18" s="97" t="s">
        <v>115</v>
      </c>
    </row>
    <row r="19" spans="1:3" ht="15.75" x14ac:dyDescent="0.25">
      <c r="A19" s="96"/>
      <c r="C19" s="97" t="s">
        <v>116</v>
      </c>
    </row>
    <row r="20" spans="1:3" ht="15.75" x14ac:dyDescent="0.25">
      <c r="A20" s="95"/>
      <c r="C20" s="97" t="s">
        <v>117</v>
      </c>
    </row>
    <row r="21" spans="1:3" ht="15.75" x14ac:dyDescent="0.25">
      <c r="A21" s="95"/>
      <c r="C21" s="97" t="s">
        <v>118</v>
      </c>
    </row>
    <row r="22" spans="1:3" x14ac:dyDescent="0.25">
      <c r="C22" s="97" t="s">
        <v>119</v>
      </c>
    </row>
    <row r="23" spans="1:3" x14ac:dyDescent="0.25">
      <c r="C23" s="97" t="s">
        <v>120</v>
      </c>
    </row>
    <row r="24" spans="1:3" x14ac:dyDescent="0.25">
      <c r="C24" s="97" t="s">
        <v>121</v>
      </c>
    </row>
    <row r="25" spans="1:3" x14ac:dyDescent="0.25">
      <c r="C25" s="97" t="s">
        <v>122</v>
      </c>
    </row>
    <row r="26" spans="1:3" x14ac:dyDescent="0.25">
      <c r="C26" s="97" t="s">
        <v>123</v>
      </c>
    </row>
    <row r="27" spans="1:3" x14ac:dyDescent="0.25">
      <c r="C27" s="97"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Revenue Projections</vt:lpstr>
      <vt:lpstr>Financial Data</vt:lpstr>
      <vt:lpstr>'Financial Data'!Print_Area</vt:lpstr>
      <vt:lpstr>'Revenue Projections'!Print_Area</vt:lpstr>
      <vt:lpstr>Summary!Print_Area</vt:lpstr>
      <vt:lpstr>'Financial Data'!Print_Titles</vt:lpstr>
      <vt:lpstr>'Revenue Projections'!Print_Titles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A. Matt</dc:creator>
  <cp:lastModifiedBy>Lynch, Isabel C</cp:lastModifiedBy>
  <cp:lastPrinted>2019-10-30T13:29:42Z</cp:lastPrinted>
  <dcterms:created xsi:type="dcterms:W3CDTF">2015-09-25T14:50:06Z</dcterms:created>
  <dcterms:modified xsi:type="dcterms:W3CDTF">2019-10-30T20:50:10Z</dcterms:modified>
</cp:coreProperties>
</file>