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X\"/>
    </mc:Choice>
  </mc:AlternateContent>
  <bookViews>
    <workbookView xWindow="0" yWindow="0" windowWidth="28800" windowHeight="11700"/>
  </bookViews>
  <sheets>
    <sheet name="Summary" sheetId="1" r:id="rId1"/>
    <sheet name="Revenue Projections" sheetId="7" r:id="rId2"/>
    <sheet name="Financial Data" sheetId="5" r:id="rId3"/>
    <sheet name="Validation" sheetId="8" state="veryHidden" r:id="rId4"/>
  </sheets>
  <externalReferences>
    <externalReference r:id="rId5"/>
  </externalReferences>
  <definedNames>
    <definedName name="_xlnm.Print_Area" localSheetId="2">'Financial Data'!$A$1:$G$79</definedName>
    <definedName name="_xlnm.Print_Area" localSheetId="1">'Revenue Projections'!$A$1:$I$31</definedName>
    <definedName name="_xlnm.Print_Area" localSheetId="0">Summary!$A$1:$D$55</definedName>
    <definedName name="_xlnm.Print_Titles" localSheetId="2">'Financial Data'!$A:$A</definedName>
    <definedName name="_xlnm.Print_Titles" localSheetId="1">'Revenue Projections'!$A:$A</definedName>
    <definedName name="_xlnm.Print_Titles" localSheetId="0">Summary!$2:$4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9" i="5" l="1"/>
  <c r="E65" i="5"/>
  <c r="E59" i="5"/>
  <c r="E58" i="5"/>
  <c r="E57" i="5"/>
  <c r="E56" i="5"/>
  <c r="E55" i="5"/>
  <c r="E54" i="5"/>
  <c r="E53" i="5"/>
  <c r="E52" i="5"/>
  <c r="E51" i="5"/>
  <c r="E50" i="5"/>
  <c r="E49" i="5"/>
  <c r="E48" i="5"/>
  <c r="E47" i="5"/>
  <c r="E46" i="5"/>
  <c r="E43" i="5"/>
  <c r="E42" i="5"/>
  <c r="E38" i="5"/>
  <c r="E39" i="5"/>
  <c r="E37" i="5"/>
  <c r="D47" i="5"/>
  <c r="D48" i="5"/>
  <c r="D49" i="5"/>
  <c r="D50" i="5"/>
  <c r="D51" i="5"/>
  <c r="D52" i="5"/>
  <c r="D53" i="5"/>
  <c r="D54" i="5"/>
  <c r="D55" i="5"/>
  <c r="D56" i="5"/>
  <c r="D57" i="5"/>
  <c r="D58" i="5"/>
  <c r="D59" i="5"/>
  <c r="D46" i="5"/>
  <c r="D42" i="5"/>
  <c r="B59" i="5" l="1"/>
  <c r="B49" i="5"/>
  <c r="B38" i="5"/>
  <c r="B37" i="5"/>
  <c r="F28" i="7"/>
  <c r="F27" i="7"/>
  <c r="F26" i="7"/>
  <c r="F25" i="7"/>
  <c r="F21" i="7"/>
  <c r="F20" i="7"/>
  <c r="F19" i="7"/>
  <c r="F18" i="7"/>
  <c r="F12" i="7"/>
  <c r="F13" i="7"/>
  <c r="F14" i="7"/>
  <c r="F11" i="7"/>
  <c r="G11" i="7" l="1"/>
  <c r="B36" i="1" l="1"/>
  <c r="B34" i="1"/>
  <c r="B67" i="5" l="1"/>
  <c r="F29" i="7" l="1"/>
  <c r="E29" i="7"/>
  <c r="F22" i="7"/>
  <c r="E22" i="7"/>
  <c r="F15" i="7"/>
  <c r="E15" i="7"/>
  <c r="I13" i="7"/>
  <c r="I12" i="7"/>
  <c r="I11" i="7"/>
  <c r="I21" i="7"/>
  <c r="I20" i="7"/>
  <c r="I19" i="7"/>
  <c r="I18" i="7"/>
  <c r="I28" i="7"/>
  <c r="I27" i="7"/>
  <c r="I26" i="7"/>
  <c r="I25" i="7"/>
  <c r="I14" i="7"/>
  <c r="G13" i="7"/>
  <c r="G12" i="7"/>
  <c r="G21" i="7"/>
  <c r="G20" i="7"/>
  <c r="G19" i="7"/>
  <c r="G18" i="7"/>
  <c r="G28" i="7"/>
  <c r="G27" i="7"/>
  <c r="G26" i="7"/>
  <c r="G25" i="7"/>
  <c r="G14" i="7"/>
  <c r="A4" i="7"/>
  <c r="A3" i="7"/>
  <c r="A2" i="7"/>
  <c r="A1" i="7"/>
  <c r="I29" i="7" l="1"/>
  <c r="H18" i="7"/>
  <c r="I15" i="7"/>
  <c r="G29" i="7"/>
  <c r="G22" i="7"/>
  <c r="F31" i="7"/>
  <c r="E31" i="7"/>
  <c r="G15" i="7"/>
  <c r="I22" i="7"/>
  <c r="H26" i="7"/>
  <c r="H25" i="7"/>
  <c r="H21" i="7"/>
  <c r="H13" i="7"/>
  <c r="H27" i="7"/>
  <c r="H19" i="7"/>
  <c r="H11" i="7"/>
  <c r="H14" i="7"/>
  <c r="H28" i="7"/>
  <c r="H20" i="7"/>
  <c r="H12" i="7"/>
  <c r="I31" i="7" l="1"/>
  <c r="G11" i="5" s="1"/>
  <c r="G31" i="7"/>
  <c r="E11" i="5" s="1"/>
  <c r="E33" i="5" s="1"/>
  <c r="H22" i="7"/>
  <c r="H29" i="7"/>
  <c r="H15" i="7"/>
  <c r="B46" i="1"/>
  <c r="D38" i="1"/>
  <c r="D40" i="1"/>
  <c r="A4" i="5"/>
  <c r="A3" i="5"/>
  <c r="G66" i="5"/>
  <c r="G65" i="5"/>
  <c r="G64" i="5"/>
  <c r="G63" i="5"/>
  <c r="G62" i="5"/>
  <c r="G61" i="5"/>
  <c r="G59" i="5"/>
  <c r="G58" i="5"/>
  <c r="G57" i="5"/>
  <c r="G56" i="5"/>
  <c r="G55" i="5"/>
  <c r="G54" i="5"/>
  <c r="G53" i="5"/>
  <c r="G52" i="5"/>
  <c r="G51" i="5"/>
  <c r="G50" i="5"/>
  <c r="G49" i="5"/>
  <c r="G48" i="5"/>
  <c r="G47" i="5"/>
  <c r="G46" i="5"/>
  <c r="G45" i="5"/>
  <c r="G43" i="5"/>
  <c r="G42" i="5"/>
  <c r="G40" i="5"/>
  <c r="G39" i="5"/>
  <c r="G38" i="5"/>
  <c r="G37" i="5"/>
  <c r="G12" i="5"/>
  <c r="G13" i="5"/>
  <c r="G15" i="5"/>
  <c r="G16" i="5"/>
  <c r="G17" i="5"/>
  <c r="G18" i="5"/>
  <c r="G19" i="5"/>
  <c r="G20" i="5"/>
  <c r="G21" i="5"/>
  <c r="G22" i="5"/>
  <c r="G23" i="5"/>
  <c r="G24" i="5"/>
  <c r="G25" i="5"/>
  <c r="G26" i="5"/>
  <c r="G27" i="5"/>
  <c r="G28" i="5"/>
  <c r="G29" i="5"/>
  <c r="G31" i="5"/>
  <c r="G32" i="5"/>
  <c r="A2" i="5"/>
  <c r="A1" i="5"/>
  <c r="B79" i="5"/>
  <c r="B33" i="5"/>
  <c r="G79" i="5"/>
  <c r="F79" i="5"/>
  <c r="E79" i="5"/>
  <c r="D79" i="5"/>
  <c r="C79" i="5"/>
  <c r="F67" i="5"/>
  <c r="E67" i="5"/>
  <c r="D67" i="5"/>
  <c r="C67" i="5"/>
  <c r="D33" i="5"/>
  <c r="C33" i="5"/>
  <c r="B42" i="1" l="1"/>
  <c r="C70" i="5"/>
  <c r="B44" i="1"/>
  <c r="H31" i="7"/>
  <c r="F11" i="5" s="1"/>
  <c r="F33" i="5" s="1"/>
  <c r="F70" i="5" s="1"/>
  <c r="G67" i="5"/>
  <c r="G33" i="5"/>
  <c r="D70" i="5"/>
  <c r="B70" i="5"/>
  <c r="B72" i="5" s="1"/>
  <c r="C69" i="5" s="1"/>
  <c r="E70" i="5"/>
  <c r="D44" i="1" l="1"/>
  <c r="G70" i="5"/>
  <c r="C72" i="5"/>
  <c r="D69" i="5" l="1"/>
  <c r="D72" i="5" s="1"/>
  <c r="E69" i="5" s="1"/>
  <c r="E72" i="5" s="1"/>
  <c r="F72" i="5" s="1"/>
  <c r="G72" i="5" s="1"/>
</calcChain>
</file>

<file path=xl/comments1.xml><?xml version="1.0" encoding="utf-8"?>
<comments xmlns="http://schemas.openxmlformats.org/spreadsheetml/2006/main">
  <authors>
    <author>Diabaka Lufuankenda, Edo</author>
  </authors>
  <commentList>
    <comment ref="E11" authorId="0" shapeId="0">
      <text>
        <r>
          <rPr>
            <b/>
            <sz val="9"/>
            <color indexed="81"/>
            <rFont val="Tahoma"/>
            <family val="2"/>
          </rPr>
          <t>Diabaka Lufuankenda, Edo:</t>
        </r>
        <r>
          <rPr>
            <sz val="9"/>
            <color indexed="81"/>
            <rFont val="Tahoma"/>
            <family val="2"/>
          </rPr>
          <t xml:space="preserve">
o be distributed to other credit hours</t>
        </r>
      </text>
    </comment>
    <comment ref="E18" authorId="0" shapeId="0">
      <text>
        <r>
          <rPr>
            <b/>
            <sz val="9"/>
            <color indexed="81"/>
            <rFont val="Tahoma"/>
            <family val="2"/>
          </rPr>
          <t>Diabaka Lufuankenda, Edo:</t>
        </r>
        <r>
          <rPr>
            <sz val="9"/>
            <color indexed="81"/>
            <rFont val="Tahoma"/>
            <family val="2"/>
          </rPr>
          <t xml:space="preserve">
o be distributed to other credit hours</t>
        </r>
      </text>
    </comment>
    <comment ref="E25" authorId="0" shapeId="0">
      <text>
        <r>
          <rPr>
            <b/>
            <sz val="9"/>
            <color indexed="81"/>
            <rFont val="Tahoma"/>
            <family val="2"/>
          </rPr>
          <t>Diabaka Lufuankenda, Edo:</t>
        </r>
        <r>
          <rPr>
            <sz val="9"/>
            <color indexed="81"/>
            <rFont val="Tahoma"/>
            <family val="2"/>
          </rPr>
          <t xml:space="preserve">
o be distributed to other credit hours</t>
        </r>
      </text>
    </comment>
  </commentList>
</comments>
</file>

<file path=xl/sharedStrings.xml><?xml version="1.0" encoding="utf-8"?>
<sst xmlns="http://schemas.openxmlformats.org/spreadsheetml/2006/main" count="187" uniqueCount="172">
  <si>
    <t>Mandatory Fee Detail &amp; Request Form</t>
  </si>
  <si>
    <t>Description of Fee Purpose:</t>
  </si>
  <si>
    <t>Description of Students Charged:</t>
  </si>
  <si>
    <t>REVENUE</t>
  </si>
  <si>
    <t>Student Fees</t>
  </si>
  <si>
    <t>Less: Allowances, Waivers, Etc.</t>
  </si>
  <si>
    <t>Non-Mandatory Student Fees</t>
  </si>
  <si>
    <t>Sales &amp; Services</t>
  </si>
  <si>
    <t>Fines</t>
  </si>
  <si>
    <t>Housing Rental Income</t>
  </si>
  <si>
    <t>Other Rental Income</t>
  </si>
  <si>
    <t>Meal Plan Sales</t>
  </si>
  <si>
    <t>Other Food Service Sales</t>
  </si>
  <si>
    <t>Athletic Ticket Sales</t>
  </si>
  <si>
    <t>Game Guarantees</t>
  </si>
  <si>
    <t>Athletic Camps</t>
  </si>
  <si>
    <t>Other Athletic Revenue</t>
  </si>
  <si>
    <t>Health Services</t>
  </si>
  <si>
    <t>Non-Student Parking &amp; Transportation</t>
  </si>
  <si>
    <t>Advertising Revenue</t>
  </si>
  <si>
    <t>Commissions</t>
  </si>
  <si>
    <t>Other Sales &amp; Services</t>
  </si>
  <si>
    <t>Miscellaneous Revenues</t>
  </si>
  <si>
    <t>Gifts</t>
  </si>
  <si>
    <t>Other Miscellaneous Revenues</t>
  </si>
  <si>
    <t>Total Revenue</t>
  </si>
  <si>
    <t>EXPENDITURES</t>
  </si>
  <si>
    <t>Personal Services</t>
  </si>
  <si>
    <t>Salaries - Faculty/Staff</t>
  </si>
  <si>
    <t>Salaries - Students</t>
  </si>
  <si>
    <t>Fringe Benefits</t>
  </si>
  <si>
    <t>Allocated Personal Services</t>
  </si>
  <si>
    <t>Travel</t>
  </si>
  <si>
    <t>Travel - Employee</t>
  </si>
  <si>
    <t>Travel - Non-Employee</t>
  </si>
  <si>
    <t>Operating Supplies and Expenses</t>
  </si>
  <si>
    <t>Purchases for Resale/Cost of Goods Sold</t>
  </si>
  <si>
    <t>Supplies &amp; Materials</t>
  </si>
  <si>
    <t>Repairs and Maintenance</t>
  </si>
  <si>
    <t>Utilities</t>
  </si>
  <si>
    <t>Rental Payments (Non-Real Estate)</t>
  </si>
  <si>
    <t>Insurance</t>
  </si>
  <si>
    <t>Software</t>
  </si>
  <si>
    <t>Equipment (Small Value)</t>
  </si>
  <si>
    <t>Real Estate/Authority Lease Rental</t>
  </si>
  <si>
    <t>Per Diems &amp; Fees</t>
  </si>
  <si>
    <t>Contracted Services</t>
  </si>
  <si>
    <t>Telecommunications</t>
  </si>
  <si>
    <t>Scholarships</t>
  </si>
  <si>
    <t>Other Operating Expenses</t>
  </si>
  <si>
    <t>Allocated Operating Expenses</t>
  </si>
  <si>
    <t>Equipment/Capital Outlay</t>
  </si>
  <si>
    <t>Lease/Purchase - Principal</t>
  </si>
  <si>
    <t>Lease/Purchase - Interest</t>
  </si>
  <si>
    <t>R&amp;R Reserve Contribution</t>
  </si>
  <si>
    <t>Motor Vehicle Purchase</t>
  </si>
  <si>
    <t>Equipment Purchase</t>
  </si>
  <si>
    <t>Building and Facilities Improvements</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</si>
  <si>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</si>
  <si>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</si>
  <si>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</si>
  <si>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</si>
  <si>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</si>
  <si>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</si>
  <si>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</si>
  <si>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</si>
  <si>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Mandatory Fee Revenue</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</si>
  <si>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</si>
  <si>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</si>
  <si>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</si>
  <si>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</si>
  <si>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</si>
  <si>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</si>
  <si>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</si>
  <si>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</si>
  <si>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</si>
  <si>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</si>
  <si>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</si>
  <si>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</si>
  <si>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</si>
  <si>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</si>
  <si>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</si>
  <si>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</si>
  <si>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</si>
  <si>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</si>
  <si>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Projection of Fee Instances and Revenues</t>
  </si>
  <si>
    <t>Fall Semester Total</t>
  </si>
  <si>
    <t>Spring Semester Total</t>
  </si>
  <si>
    <t>Summer Semester Total</t>
  </si>
  <si>
    <t>Fiscal Year Total</t>
  </si>
  <si>
    <t>Justification for Increase and Planned Usage:</t>
  </si>
  <si>
    <t>Bookstore &amp; Gift shop Sales</t>
  </si>
  <si>
    <t xml:space="preserve">Revenue Department(s):  </t>
  </si>
  <si>
    <t xml:space="preserve">Fund:  </t>
  </si>
  <si>
    <t xml:space="preserve">Revenue Account:  </t>
  </si>
  <si>
    <t>FY 2019 Fee Rate</t>
  </si>
  <si>
    <t>Projected FY20 Fee Instances</t>
  </si>
  <si>
    <t>FY 2018 Actuals</t>
  </si>
  <si>
    <t xml:space="preserve">Provide context as to the trends seen in the financials tab.  Describe any one-time revenues or expenditures that may skew trends.  Provide an explanation if FY18 revenue was less than 80% expended.  What are planned uses for the available fund balance (if applicable)?
</t>
  </si>
  <si>
    <t>Fee Types:</t>
  </si>
  <si>
    <t>Access/ID Card</t>
  </si>
  <si>
    <t>Activity</t>
  </si>
  <si>
    <t>Athletic</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</si>
  <si>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</si>
  <si>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</si>
  <si>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</si>
  <si>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</si>
  <si>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</si>
  <si>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</si>
  <si>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</si>
  <si>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</si>
  <si>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</si>
  <si>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</si>
  <si>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</si>
  <si>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</si>
  <si>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</si>
  <si>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</si>
  <si>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</si>
  <si>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</si>
  <si>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</si>
  <si>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</si>
  <si>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</si>
  <si>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</si>
  <si>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</si>
  <si>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</si>
  <si>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</si>
  <si>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</si>
  <si>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</si>
  <si>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</si>
  <si>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</si>
  <si>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</si>
  <si>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</si>
  <si>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</si>
  <si>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</si>
  <si>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</si>
  <si>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</si>
  <si>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</si>
  <si>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</si>
  <si>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</si>
  <si>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</si>
  <si>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</si>
  <si>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</si>
  <si>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</si>
  <si>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</si>
  <si>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</si>
  <si>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</si>
  <si>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</si>
  <si>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</si>
  <si>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Fiscal Year 2021</t>
  </si>
  <si>
    <t>FY 2020 Fee Amount:</t>
  </si>
  <si>
    <t>Proposed FY 2021 Fee Amount:</t>
  </si>
  <si>
    <t>FY19 Revenue</t>
  </si>
  <si>
    <t>FY19 Expenditures</t>
  </si>
  <si>
    <t>FY20 Unrestricted Fund Balance</t>
  </si>
  <si>
    <t>FY19 % of Revenue Expended:</t>
  </si>
  <si>
    <t>FY 2020 Fee Rate</t>
  </si>
  <si>
    <t>Proposed FY 2021 Fee Rate</t>
  </si>
  <si>
    <t>Projected FY21 Fee Instances</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</si>
  <si>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</si>
  <si>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</si>
  <si>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</si>
  <si>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FY 2019 Actuals</t>
  </si>
  <si>
    <t>FY 2020 Projected</t>
  </si>
  <si>
    <r>
      <t xml:space="preserve">FY21 Projection
</t>
    </r>
    <r>
      <rPr>
        <b/>
        <u/>
        <sz val="10"/>
        <rFont val="Calibri"/>
        <family val="2"/>
        <scheme val="minor"/>
      </rPr>
      <t>without</t>
    </r>
    <r>
      <rPr>
        <sz val="10"/>
        <rFont val="Calibri"/>
        <family val="2"/>
        <scheme val="minor"/>
      </rPr>
      <t xml:space="preserve"> increase</t>
    </r>
  </si>
  <si>
    <t>Edo Diabaka edo.diabaka@studentlife.gatech.edu</t>
  </si>
  <si>
    <t>FD13000</t>
  </si>
  <si>
    <t xml:space="preserve">Student Activity  </t>
  </si>
  <si>
    <t>The Student Activity Fee is administered by the Student Government Association.  The fee funds various student organizations benefiting students such as SGA, ORGT, Student Publications, WREK Radio,  DramaTech, Student Organizations Finance Office, Student Organizations and sports clubs, cultural clubs and special interest groups. Funding includes personel service expenses, travel and operating supplies and equipment.
The Student Activity Fee dropped from $123 in FY2017 to $40 in FY2018. It was voted on and approved to lower the Student Activity Fee in order to fund the CRC Operations Fee and the Student Center Operations Fee</t>
  </si>
  <si>
    <t>What student population is assessed this fee?  All Grad and Undergrad On Atlanta Campus at Georgia Tech
What student groups are eligible for a waiver? Online Students, Student with less than 6 credit hours,...
Is the fee assessed during summer semester? Yes
Does the institution pro-rate fees based on credit hours? No</t>
  </si>
  <si>
    <t>There is no change on the fee. Student are informed on accessing the funds through different mean of communication such social media, website, town hall meeting...</t>
  </si>
  <si>
    <t>No increase is requested.</t>
  </si>
  <si>
    <t>5 position are fully funded by this fees and 2 positions are partially. There has been a newly created position for FY20.
The fees do not fund employee travel, however, fund partial travel for graduate students who are employees in other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</si>
</sst>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0.0%"/>
    <numFmt numFmtId="165" formatCode="&quot;$&quot;#,##0"/>
  </numFmts>
  <fonts count="22"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0"/>
      </left>
      <right style="thin">
        <color theme="0"/>
      </right>
      <top/>
      <bottom/>
      <diagonal/>
    </border>
  </borders>
  <cellStyleXfs count="2">
    <xf numFmtId="0" fontId="0" fillId="0" borderId="0"/>
    <xf numFmtId="0" fontId="2" fillId="0" borderId="0"/>
  </cellStyleXfs>
  <cellXfs count="158">
    <xf numFmtId="0" fontId="0" fillId="0" borderId="0" xfId="0"/>
    <xf numFmtId="0" fontId="4" fillId="0" borderId="0" xfId="1" applyFont="1"/>
    <xf numFmtId="0" fontId="5" fillId="2" borderId="0" xfId="1" applyFont="1" applyFill="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4" fillId="0" borderId="1" xfId="1" applyFont="1" applyFill="1" applyBorder="1" applyAlignment="1">
      <alignment horizontal="left" indent="2"/>
    </xf>
    <xf numFmtId="0" fontId="4" fillId="0" borderId="1" xfId="1" applyFont="1" applyFill="1" applyBorder="1" applyAlignment="1">
      <alignment horizontal="left" indent="3"/>
    </xf>
    <xf numFmtId="0" fontId="4" fillId="0" borderId="1" xfId="1" applyFont="1" applyBorder="1" applyAlignment="1">
      <alignment horizontal="left" indent="2"/>
    </xf>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5" fillId="2" borderId="0" xfId="1" applyNumberFormat="1" applyFont="1" applyFill="1" applyAlignment="1">
      <alignment horizontal="left"/>
    </xf>
    <xf numFmtId="0" fontId="8" fillId="2" borderId="0" xfId="1" applyNumberFormat="1" applyFont="1" applyFill="1" applyAlignment="1">
      <alignment horizontal="left"/>
    </xf>
    <xf numFmtId="0" fontId="0" fillId="5" borderId="12" xfId="0" applyFill="1" applyBorder="1" applyAlignment="1">
      <alignment horizontal="left"/>
    </xf>
    <xf numFmtId="0" fontId="0" fillId="0" borderId="0" xfId="0" applyBorder="1"/>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3" xfId="0" applyFill="1" applyBorder="1"/>
    <xf numFmtId="0" fontId="0" fillId="0" borderId="18" xfId="0" applyBorder="1"/>
    <xf numFmtId="0" fontId="1" fillId="0" borderId="13" xfId="0" applyFont="1" applyFill="1" applyBorder="1" applyAlignment="1">
      <alignment horizontal="right"/>
    </xf>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0" fillId="0" borderId="18" xfId="0" applyFill="1" applyBorder="1"/>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0" fontId="0" fillId="0" borderId="18" xfId="0" applyFill="1" applyBorder="1" applyAlignment="1">
      <alignment horizontal="center"/>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165" fontId="0" fillId="0" borderId="20" xfId="0" applyNumberFormat="1" applyFont="1" applyFill="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Border="1"/>
    <xf numFmtId="0" fontId="1" fillId="0" borderId="18" xfId="0" applyFont="1" applyFill="1" applyBorder="1" applyAlignment="1">
      <alignment horizontal="right"/>
    </xf>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0" fillId="0" borderId="0" xfId="0"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5" fillId="2" borderId="0" xfId="1" applyNumberFormat="1" applyFont="1" applyFill="1" applyAlignment="1">
      <alignment horizontal="left"/>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4" borderId="1" xfId="1" applyNumberFormat="1" applyFont="1" applyFill="1" applyBorder="1"/>
    <xf numFmtId="3" fontId="4" fillId="3" borderId="8" xfId="1" applyNumberFormat="1" applyFont="1" applyFill="1" applyBorder="1"/>
    <xf numFmtId="3" fontId="4" fillId="3" borderId="1" xfId="1" applyNumberFormat="1" applyFont="1" applyFill="1" applyBorder="1"/>
    <xf numFmtId="38" fontId="4" fillId="7" borderId="28" xfId="1" applyNumberFormat="1" applyFont="1" applyFill="1" applyBorder="1"/>
    <xf numFmtId="165" fontId="4" fillId="0" borderId="0" xfId="1" applyNumberFormat="1" applyFont="1"/>
    <xf numFmtId="0" fontId="11" fillId="4" borderId="2"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0" fillId="0" borderId="19" xfId="0" applyBorder="1"/>
    <xf numFmtId="0" fontId="0" fillId="0" borderId="23" xfId="0" applyBorder="1"/>
    <xf numFmtId="0" fontId="0" fillId="0" borderId="21" xfId="0" applyBorder="1"/>
    <xf numFmtId="0" fontId="0" fillId="0" borderId="0" xfId="0" applyBorder="1"/>
    <xf numFmtId="0" fontId="0" fillId="0" borderId="19" xfId="0" applyBorder="1" applyAlignment="1">
      <alignment horizontal="right"/>
    </xf>
    <xf numFmtId="0" fontId="0" fillId="0" borderId="23" xfId="0" applyBorder="1" applyAlignment="1">
      <alignment horizontal="right"/>
    </xf>
    <xf numFmtId="0" fontId="0" fillId="0" borderId="13" xfId="0" applyFill="1" applyBorder="1"/>
    <xf numFmtId="0" fontId="0" fillId="0" borderId="18" xfId="0" applyFill="1" applyBorder="1"/>
    <xf numFmtId="0" fontId="1" fillId="0" borderId="0" xfId="0" applyFont="1" applyBorder="1" applyAlignment="1">
      <alignment horizontal="lef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10" fillId="0" borderId="19" xfId="0" applyFont="1" applyBorder="1" applyAlignment="1">
      <alignment horizontal="center"/>
    </xf>
    <xf numFmtId="0" fontId="10" fillId="0" borderId="23" xfId="0" applyFont="1" applyBorder="1" applyAlignment="1">
      <alignment horizontal="center"/>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10" fillId="0" borderId="26" xfId="0" applyFont="1" applyBorder="1" applyAlignment="1">
      <alignment horizontal="center"/>
    </xf>
    <xf numFmtId="0" fontId="10" fillId="0" borderId="27" xfId="0" applyFont="1" applyBorder="1" applyAlignment="1">
      <alignment horizontal="center"/>
    </xf>
    <xf numFmtId="0" fontId="0" fillId="5" borderId="15" xfId="0" applyFill="1" applyBorder="1" applyAlignment="1">
      <alignment horizontal="left"/>
    </xf>
    <xf numFmtId="0" fontId="0" fillId="5" borderId="24" xfId="0" applyFill="1" applyBorder="1" applyAlignment="1">
      <alignment horizontal="left"/>
    </xf>
    <xf numFmtId="0" fontId="0" fillId="0" borderId="19" xfId="0" applyFill="1" applyBorder="1" applyAlignment="1">
      <alignment horizontal="left"/>
    </xf>
    <xf numFmtId="0" fontId="0" fillId="0" borderId="17" xfId="0" applyFill="1" applyBorder="1" applyAlignment="1">
      <alignment horizontal="left"/>
    </xf>
    <xf numFmtId="0" fontId="0" fillId="0" borderId="22" xfId="0" applyBorder="1" applyAlignment="1">
      <alignment horizontal="left"/>
    </xf>
    <xf numFmtId="0" fontId="3" fillId="2" borderId="0" xfId="1" applyFont="1" applyFill="1" applyAlignment="1">
      <alignment horizontal="left"/>
    </xf>
    <xf numFmtId="0" fontId="5" fillId="2" borderId="0" xfId="1" applyFont="1" applyFill="1" applyAlignment="1">
      <alignment horizontal="left"/>
    </xf>
    <xf numFmtId="0" fontId="5" fillId="2" borderId="0" xfId="1" applyNumberFormat="1" applyFont="1" applyFill="1" applyAlignment="1">
      <alignment horizontal="left"/>
    </xf>
    <xf numFmtId="0" fontId="19" fillId="2" borderId="0" xfId="1" applyNumberFormat="1" applyFont="1" applyFill="1" applyAlignment="1">
      <alignment horizontal="left" wrapText="1"/>
    </xf>
    <xf numFmtId="0" fontId="6" fillId="6" borderId="2" xfId="1" applyFont="1" applyFill="1" applyBorder="1" applyAlignment="1">
      <alignment horizontal="left"/>
    </xf>
    <xf numFmtId="0" fontId="6" fillId="6" borderId="3" xfId="1" applyFont="1" applyFill="1" applyBorder="1" applyAlignment="1">
      <alignment horizontal="left"/>
    </xf>
    <xf numFmtId="0" fontId="6" fillId="6" borderId="11" xfId="1" applyFont="1" applyFill="1" applyBorder="1" applyAlignment="1">
      <alignment horizontal="left"/>
    </xf>
    <xf numFmtId="0" fontId="6" fillId="6" borderId="2" xfId="1" applyFont="1" applyFill="1" applyBorder="1"/>
    <xf numFmtId="0" fontId="6" fillId="6" borderId="3" xfId="1" applyFont="1" applyFill="1" applyBorder="1"/>
    <xf numFmtId="0" fontId="6" fillId="6" borderId="11" xfId="1" applyFont="1" applyFill="1" applyBorder="1"/>
    <xf numFmtId="0" fontId="5" fillId="2" borderId="0" xfId="1" applyNumberFormat="1"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el6\Downloads\FY%202020%20Mandatory%20Fee%20Request%20Workbo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Projections"/>
      <sheetName val="Financial Data"/>
      <sheetName val="Validation"/>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Diabaka Lufuankenda, Edo" id="{943EEEF5-E68B-4E1E-B44B-7C46A13A0A0D}" userId="S::eel6@gatech.edu::cf8abbfc-e54f-4df5-9afa-eca7ab8240f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C81"/>
  <sheetViews>
    <sheetView showGridLines="0" tabSelected="1" zoomScale="130" zoomScaleNormal="130" zoomScaleSheetLayoutView="120" workbookViewId="0">
      <selection activeCell="B11" sqref="B11:D11"/>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25"/>
  </cols>
  <sheetData>
    <row r="1" spans="1:575" ht="21" x14ac:dyDescent="0.35">
      <c r="A1" s="134" t="s">
        <v>142</v>
      </c>
      <c r="B1" s="135"/>
      <c r="C1" s="135"/>
      <c r="D1" s="135"/>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row>
    <row r="2" spans="1:575" ht="21" x14ac:dyDescent="0.35">
      <c r="A2" s="134" t="s">
        <v>0</v>
      </c>
      <c r="B2" s="135"/>
      <c r="C2" s="135"/>
      <c r="D2" s="135"/>
    </row>
    <row r="3" spans="1:575" ht="21.75" thickBot="1" x14ac:dyDescent="0.4">
      <c r="A3" s="140" t="s">
        <v>148</v>
      </c>
      <c r="B3" s="141"/>
      <c r="C3" s="141"/>
      <c r="D3" s="141"/>
    </row>
    <row r="4" spans="1:575" ht="6" customHeight="1" x14ac:dyDescent="0.25">
      <c r="A4" s="41"/>
      <c r="B4" s="41"/>
      <c r="C4" s="41"/>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c r="KM4" s="87"/>
      <c r="KN4" s="87"/>
      <c r="KO4" s="87"/>
      <c r="KP4" s="87"/>
      <c r="KQ4" s="87"/>
      <c r="KR4" s="87"/>
      <c r="KS4" s="87"/>
      <c r="KT4" s="87"/>
      <c r="KU4" s="87"/>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87"/>
      <c r="LX4" s="87"/>
      <c r="LY4" s="87"/>
      <c r="LZ4" s="87"/>
      <c r="MA4" s="87"/>
      <c r="MB4" s="87"/>
      <c r="MC4" s="87"/>
      <c r="MD4" s="87"/>
      <c r="ME4" s="87"/>
      <c r="MF4" s="87"/>
      <c r="MG4" s="87"/>
      <c r="MH4" s="87"/>
      <c r="MI4" s="87"/>
      <c r="MJ4" s="87"/>
      <c r="MK4" s="87"/>
      <c r="ML4" s="87"/>
      <c r="MM4" s="87"/>
      <c r="MN4" s="87"/>
      <c r="MO4" s="87"/>
      <c r="MP4" s="87"/>
      <c r="MQ4" s="87"/>
      <c r="MR4" s="87"/>
      <c r="MS4" s="87"/>
      <c r="MT4" s="87"/>
      <c r="MU4" s="87"/>
      <c r="MV4" s="87"/>
      <c r="MW4" s="87"/>
      <c r="MX4" s="87"/>
      <c r="MY4" s="87"/>
      <c r="MZ4" s="87"/>
      <c r="NA4" s="87"/>
      <c r="NB4" s="87"/>
      <c r="NC4" s="87"/>
      <c r="ND4" s="87"/>
      <c r="NE4" s="87"/>
      <c r="NF4" s="87"/>
      <c r="NG4" s="87"/>
      <c r="NH4" s="87"/>
      <c r="NI4" s="87"/>
      <c r="NJ4" s="87"/>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7"/>
      <c r="OL4" s="87"/>
      <c r="OM4" s="87"/>
      <c r="ON4" s="87"/>
      <c r="OO4" s="87"/>
      <c r="OP4" s="87"/>
      <c r="OQ4" s="87"/>
      <c r="OR4" s="87"/>
      <c r="OS4" s="87"/>
      <c r="OT4" s="87"/>
      <c r="OU4" s="87"/>
      <c r="OV4" s="87"/>
      <c r="OW4" s="87"/>
      <c r="OX4" s="87"/>
      <c r="OY4" s="87"/>
      <c r="OZ4" s="87"/>
      <c r="PA4" s="87"/>
      <c r="PB4" s="87"/>
      <c r="PC4" s="87"/>
      <c r="PD4" s="87"/>
      <c r="PE4" s="87"/>
      <c r="PF4" s="87"/>
      <c r="PG4" s="87"/>
      <c r="PH4" s="87"/>
      <c r="PI4" s="87"/>
      <c r="PJ4" s="87"/>
      <c r="PK4" s="87"/>
      <c r="PL4" s="87"/>
      <c r="PM4" s="87"/>
      <c r="PN4" s="87"/>
      <c r="PO4" s="87"/>
      <c r="PP4" s="87"/>
      <c r="PQ4" s="87"/>
      <c r="PR4" s="87"/>
      <c r="PS4" s="87"/>
      <c r="PT4" s="87"/>
      <c r="PU4" s="87"/>
      <c r="PV4" s="87"/>
      <c r="PW4" s="87"/>
      <c r="PX4" s="87"/>
      <c r="PY4" s="87"/>
      <c r="PZ4" s="87"/>
      <c r="QA4" s="87"/>
      <c r="QB4" s="87"/>
      <c r="QC4" s="87"/>
      <c r="QD4" s="87"/>
      <c r="QE4" s="87"/>
      <c r="QF4" s="87"/>
      <c r="QG4" s="87"/>
      <c r="QH4" s="87"/>
      <c r="QI4" s="87"/>
      <c r="QJ4" s="87"/>
      <c r="QK4" s="87"/>
      <c r="QL4" s="87"/>
      <c r="QM4" s="87"/>
      <c r="QN4" s="87"/>
      <c r="QO4" s="87"/>
      <c r="QP4" s="87"/>
      <c r="QQ4" s="87"/>
      <c r="QR4" s="87"/>
      <c r="QS4" s="87"/>
      <c r="QT4" s="87"/>
      <c r="QU4" s="87"/>
      <c r="QV4" s="87"/>
      <c r="QW4" s="87"/>
      <c r="QX4" s="87"/>
      <c r="QY4" s="87"/>
      <c r="QZ4" s="87"/>
      <c r="RA4" s="87"/>
      <c r="RB4" s="87"/>
      <c r="RC4" s="87"/>
      <c r="RD4" s="87"/>
      <c r="RE4" s="87"/>
      <c r="RF4" s="87"/>
      <c r="RG4" s="87"/>
      <c r="RH4" s="87"/>
      <c r="RI4" s="87"/>
      <c r="RJ4" s="87"/>
      <c r="RK4" s="87"/>
      <c r="RL4" s="87"/>
      <c r="RM4" s="87"/>
      <c r="RN4" s="87"/>
      <c r="RO4" s="87"/>
      <c r="RP4" s="87"/>
      <c r="RQ4" s="87"/>
      <c r="RR4" s="87"/>
      <c r="RS4" s="87"/>
      <c r="RT4" s="87"/>
      <c r="RU4" s="87"/>
      <c r="RV4" s="87"/>
      <c r="RW4" s="87"/>
      <c r="RX4" s="87"/>
      <c r="RY4" s="87"/>
      <c r="RZ4" s="87"/>
      <c r="SA4" s="87"/>
      <c r="SB4" s="87"/>
      <c r="SC4" s="87"/>
      <c r="SD4" s="87"/>
      <c r="SE4" s="87"/>
      <c r="SF4" s="87"/>
      <c r="SG4" s="87"/>
      <c r="SH4" s="87"/>
      <c r="SI4" s="87"/>
      <c r="SJ4" s="87"/>
      <c r="SK4" s="87"/>
      <c r="SL4" s="87"/>
      <c r="SM4" s="87"/>
      <c r="SN4" s="87"/>
      <c r="SO4" s="87"/>
      <c r="SP4" s="87"/>
      <c r="SQ4" s="87"/>
      <c r="SR4" s="87"/>
      <c r="SS4" s="87"/>
      <c r="ST4" s="87"/>
      <c r="SU4" s="87"/>
      <c r="SV4" s="87"/>
      <c r="SW4" s="87"/>
      <c r="SX4" s="87"/>
      <c r="SY4" s="87"/>
      <c r="SZ4" s="87"/>
      <c r="TA4" s="87"/>
      <c r="TB4" s="87"/>
      <c r="TC4" s="87"/>
      <c r="TD4" s="87"/>
      <c r="TE4" s="87"/>
      <c r="TF4" s="87"/>
      <c r="TG4" s="87"/>
      <c r="TH4" s="87"/>
      <c r="TI4" s="87"/>
      <c r="TJ4" s="87"/>
      <c r="TK4" s="87"/>
      <c r="TL4" s="87"/>
      <c r="TM4" s="87"/>
      <c r="TN4" s="87"/>
      <c r="TO4" s="87"/>
      <c r="TP4" s="87"/>
      <c r="TQ4" s="87"/>
      <c r="TR4" s="87"/>
      <c r="TS4" s="87"/>
      <c r="TT4" s="87"/>
      <c r="TU4" s="87"/>
      <c r="TV4" s="87"/>
      <c r="TW4" s="87"/>
      <c r="TX4" s="87"/>
      <c r="TY4" s="87"/>
      <c r="TZ4" s="87"/>
      <c r="UA4" s="87"/>
      <c r="UB4" s="87"/>
      <c r="UC4" s="87"/>
      <c r="UD4" s="87"/>
      <c r="UE4" s="87"/>
      <c r="UF4" s="87"/>
      <c r="UG4" s="87"/>
      <c r="UH4" s="87"/>
      <c r="UI4" s="87"/>
      <c r="UJ4" s="87"/>
      <c r="UK4" s="87"/>
      <c r="UL4" s="87"/>
      <c r="UM4" s="87"/>
      <c r="UN4" s="87"/>
      <c r="UO4" s="87"/>
      <c r="UP4" s="87"/>
      <c r="UQ4" s="87"/>
      <c r="UR4" s="87"/>
      <c r="US4" s="87"/>
      <c r="UT4" s="87"/>
      <c r="UU4" s="87"/>
      <c r="UV4" s="87"/>
      <c r="UW4" s="87"/>
      <c r="UX4" s="87"/>
      <c r="UY4" s="87"/>
      <c r="UZ4" s="87"/>
      <c r="VA4" s="87"/>
      <c r="VB4" s="87"/>
      <c r="VC4" s="87"/>
    </row>
    <row r="5" spans="1:575" ht="44.25" customHeight="1" x14ac:dyDescent="0.25">
      <c r="A5" s="136" t="s">
        <v>143</v>
      </c>
      <c r="B5" s="137"/>
      <c r="C5" s="137"/>
      <c r="D5" s="13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c r="IW5" s="87"/>
      <c r="IX5" s="87"/>
      <c r="IY5" s="87"/>
      <c r="IZ5" s="87"/>
      <c r="JA5" s="87"/>
      <c r="JB5" s="87"/>
      <c r="JC5" s="87"/>
      <c r="JD5" s="87"/>
      <c r="JE5" s="87"/>
      <c r="JF5" s="87"/>
      <c r="JG5" s="87"/>
      <c r="JH5" s="87"/>
      <c r="JI5" s="87"/>
      <c r="JJ5" s="87"/>
      <c r="JK5" s="87"/>
      <c r="JL5" s="87"/>
      <c r="JM5" s="87"/>
      <c r="JN5" s="87"/>
      <c r="JO5" s="87"/>
      <c r="JP5" s="87"/>
      <c r="JQ5" s="87"/>
      <c r="JR5" s="87"/>
      <c r="JS5" s="87"/>
      <c r="JT5" s="87"/>
      <c r="JU5" s="87"/>
      <c r="JV5" s="87"/>
      <c r="JW5" s="87"/>
      <c r="JX5" s="87"/>
      <c r="JY5" s="87"/>
      <c r="JZ5" s="87"/>
      <c r="KA5" s="87"/>
      <c r="KB5" s="87"/>
      <c r="KC5" s="87"/>
      <c r="KD5" s="87"/>
      <c r="KE5" s="87"/>
      <c r="KF5" s="87"/>
      <c r="KG5" s="87"/>
      <c r="KH5" s="87"/>
      <c r="KI5" s="87"/>
      <c r="KJ5" s="87"/>
      <c r="KK5" s="87"/>
      <c r="KL5" s="87"/>
      <c r="KM5" s="87"/>
      <c r="KN5" s="87"/>
      <c r="KO5" s="87"/>
      <c r="KP5" s="87"/>
      <c r="KQ5" s="87"/>
      <c r="KR5" s="87"/>
      <c r="KS5" s="87"/>
      <c r="KT5" s="87"/>
      <c r="KU5" s="87"/>
      <c r="KV5" s="87"/>
      <c r="KW5" s="87"/>
      <c r="KX5" s="87"/>
      <c r="KY5" s="87"/>
      <c r="KZ5" s="87"/>
      <c r="LA5" s="87"/>
      <c r="LB5" s="87"/>
      <c r="LC5" s="87"/>
      <c r="LD5" s="87"/>
      <c r="LE5" s="87"/>
      <c r="LF5" s="87"/>
      <c r="LG5" s="87"/>
      <c r="LH5" s="87"/>
      <c r="LI5" s="87"/>
      <c r="LJ5" s="87"/>
      <c r="LK5" s="87"/>
      <c r="LL5" s="87"/>
      <c r="LM5" s="87"/>
      <c r="LN5" s="87"/>
      <c r="LO5" s="87"/>
      <c r="LP5" s="87"/>
      <c r="LQ5" s="87"/>
      <c r="LR5" s="87"/>
      <c r="LS5" s="87"/>
      <c r="LT5" s="87"/>
      <c r="LU5" s="87"/>
      <c r="LV5" s="87"/>
      <c r="LW5" s="87"/>
      <c r="LX5" s="87"/>
      <c r="LY5" s="87"/>
      <c r="LZ5" s="87"/>
      <c r="MA5" s="87"/>
      <c r="MB5" s="87"/>
      <c r="MC5" s="87"/>
      <c r="MD5" s="87"/>
      <c r="ME5" s="87"/>
      <c r="MF5" s="87"/>
      <c r="MG5" s="87"/>
      <c r="MH5" s="87"/>
      <c r="MI5" s="87"/>
      <c r="MJ5" s="87"/>
      <c r="MK5" s="87"/>
      <c r="ML5" s="87"/>
      <c r="MM5" s="87"/>
      <c r="MN5" s="87"/>
      <c r="MO5" s="87"/>
      <c r="MP5" s="87"/>
      <c r="MQ5" s="87"/>
      <c r="MR5" s="87"/>
      <c r="MS5" s="87"/>
      <c r="MT5" s="87"/>
      <c r="MU5" s="87"/>
      <c r="MV5" s="87"/>
      <c r="MW5" s="87"/>
      <c r="MX5" s="87"/>
      <c r="MY5" s="87"/>
      <c r="MZ5" s="87"/>
      <c r="NA5" s="87"/>
      <c r="NB5" s="87"/>
      <c r="NC5" s="87"/>
      <c r="ND5" s="87"/>
      <c r="NE5" s="87"/>
      <c r="NF5" s="87"/>
      <c r="NG5" s="87"/>
      <c r="NH5" s="87"/>
      <c r="NI5" s="87"/>
      <c r="NJ5" s="87"/>
      <c r="NK5" s="87"/>
      <c r="NL5" s="87"/>
      <c r="NM5" s="87"/>
      <c r="NN5" s="87"/>
      <c r="NO5" s="87"/>
      <c r="NP5" s="87"/>
      <c r="NQ5" s="87"/>
      <c r="NR5" s="87"/>
      <c r="NS5" s="87"/>
      <c r="NT5" s="87"/>
      <c r="NU5" s="87"/>
      <c r="NV5" s="87"/>
      <c r="NW5" s="87"/>
      <c r="NX5" s="87"/>
      <c r="NY5" s="87"/>
      <c r="NZ5" s="87"/>
      <c r="OA5" s="87"/>
      <c r="OB5" s="87"/>
      <c r="OC5" s="87"/>
      <c r="OD5" s="87"/>
      <c r="OE5" s="87"/>
      <c r="OF5" s="87"/>
      <c r="OG5" s="87"/>
      <c r="OH5" s="87"/>
      <c r="OI5" s="87"/>
      <c r="OJ5" s="87"/>
      <c r="OK5" s="87"/>
      <c r="OL5" s="87"/>
      <c r="OM5" s="87"/>
      <c r="ON5" s="87"/>
      <c r="OO5" s="87"/>
      <c r="OP5" s="87"/>
      <c r="OQ5" s="87"/>
      <c r="OR5" s="87"/>
      <c r="OS5" s="87"/>
      <c r="OT5" s="87"/>
      <c r="OU5" s="87"/>
      <c r="OV5" s="87"/>
      <c r="OW5" s="87"/>
      <c r="OX5" s="87"/>
      <c r="OY5" s="87"/>
      <c r="OZ5" s="87"/>
      <c r="PA5" s="87"/>
      <c r="PB5" s="87"/>
      <c r="PC5" s="87"/>
      <c r="PD5" s="87"/>
      <c r="PE5" s="87"/>
      <c r="PF5" s="87"/>
      <c r="PG5" s="87"/>
      <c r="PH5" s="87"/>
      <c r="PI5" s="87"/>
      <c r="PJ5" s="87"/>
      <c r="PK5" s="87"/>
      <c r="PL5" s="87"/>
      <c r="PM5" s="87"/>
      <c r="PN5" s="87"/>
      <c r="PO5" s="87"/>
      <c r="PP5" s="87"/>
      <c r="PQ5" s="87"/>
      <c r="PR5" s="87"/>
      <c r="PS5" s="87"/>
      <c r="PT5" s="87"/>
      <c r="PU5" s="87"/>
      <c r="PV5" s="87"/>
      <c r="PW5" s="87"/>
      <c r="PX5" s="87"/>
      <c r="PY5" s="87"/>
      <c r="PZ5" s="87"/>
      <c r="QA5" s="87"/>
      <c r="QB5" s="87"/>
      <c r="QC5" s="87"/>
      <c r="QD5" s="87"/>
      <c r="QE5" s="87"/>
      <c r="QF5" s="87"/>
      <c r="QG5" s="87"/>
      <c r="QH5" s="87"/>
      <c r="QI5" s="87"/>
      <c r="QJ5" s="87"/>
      <c r="QK5" s="87"/>
      <c r="QL5" s="87"/>
      <c r="QM5" s="87"/>
      <c r="QN5" s="87"/>
      <c r="QO5" s="87"/>
      <c r="QP5" s="87"/>
      <c r="QQ5" s="87"/>
      <c r="QR5" s="87"/>
      <c r="QS5" s="87"/>
      <c r="QT5" s="87"/>
      <c r="QU5" s="87"/>
      <c r="QV5" s="87"/>
      <c r="QW5" s="87"/>
      <c r="QX5" s="87"/>
      <c r="QY5" s="87"/>
      <c r="QZ5" s="87"/>
      <c r="RA5" s="87"/>
      <c r="RB5" s="87"/>
      <c r="RC5" s="87"/>
      <c r="RD5" s="87"/>
      <c r="RE5" s="87"/>
      <c r="RF5" s="87"/>
      <c r="RG5" s="87"/>
      <c r="RH5" s="87"/>
      <c r="RI5" s="87"/>
      <c r="RJ5" s="87"/>
      <c r="RK5" s="87"/>
      <c r="RL5" s="87"/>
      <c r="RM5" s="87"/>
      <c r="RN5" s="87"/>
      <c r="RO5" s="87"/>
      <c r="RP5" s="87"/>
      <c r="RQ5" s="87"/>
      <c r="RR5" s="87"/>
      <c r="RS5" s="87"/>
      <c r="RT5" s="87"/>
      <c r="RU5" s="87"/>
      <c r="RV5" s="87"/>
      <c r="RW5" s="87"/>
      <c r="RX5" s="87"/>
      <c r="RY5" s="87"/>
      <c r="RZ5" s="87"/>
      <c r="SA5" s="87"/>
      <c r="SB5" s="87"/>
      <c r="SC5" s="87"/>
      <c r="SD5" s="87"/>
      <c r="SE5" s="87"/>
      <c r="SF5" s="87"/>
      <c r="SG5" s="87"/>
      <c r="SH5" s="87"/>
      <c r="SI5" s="87"/>
      <c r="SJ5" s="87"/>
      <c r="SK5" s="87"/>
      <c r="SL5" s="87"/>
      <c r="SM5" s="87"/>
      <c r="SN5" s="87"/>
      <c r="SO5" s="87"/>
      <c r="SP5" s="87"/>
      <c r="SQ5" s="87"/>
      <c r="SR5" s="87"/>
      <c r="SS5" s="87"/>
      <c r="ST5" s="87"/>
      <c r="SU5" s="87"/>
      <c r="SV5" s="87"/>
      <c r="SW5" s="87"/>
      <c r="SX5" s="87"/>
      <c r="SY5" s="87"/>
      <c r="SZ5" s="87"/>
      <c r="TA5" s="87"/>
      <c r="TB5" s="87"/>
      <c r="TC5" s="87"/>
      <c r="TD5" s="87"/>
      <c r="TE5" s="87"/>
      <c r="TF5" s="87"/>
      <c r="TG5" s="87"/>
      <c r="TH5" s="87"/>
      <c r="TI5" s="87"/>
      <c r="TJ5" s="87"/>
      <c r="TK5" s="87"/>
      <c r="TL5" s="87"/>
      <c r="TM5" s="87"/>
      <c r="TN5" s="87"/>
      <c r="TO5" s="87"/>
      <c r="TP5" s="87"/>
      <c r="TQ5" s="87"/>
      <c r="TR5" s="87"/>
      <c r="TS5" s="87"/>
      <c r="TT5" s="87"/>
      <c r="TU5" s="87"/>
      <c r="TV5" s="87"/>
      <c r="TW5" s="87"/>
      <c r="TX5" s="87"/>
      <c r="TY5" s="87"/>
      <c r="TZ5" s="87"/>
      <c r="UA5" s="87"/>
      <c r="UB5" s="87"/>
      <c r="UC5" s="87"/>
      <c r="UD5" s="87"/>
      <c r="UE5" s="87"/>
      <c r="UF5" s="87"/>
      <c r="UG5" s="87"/>
      <c r="UH5" s="87"/>
      <c r="UI5" s="87"/>
      <c r="UJ5" s="87"/>
      <c r="UK5" s="87"/>
      <c r="UL5" s="87"/>
      <c r="UM5" s="87"/>
      <c r="UN5" s="87"/>
      <c r="UO5" s="87"/>
      <c r="UP5" s="87"/>
      <c r="UQ5" s="87"/>
      <c r="UR5" s="87"/>
      <c r="US5" s="87"/>
      <c r="UT5" s="87"/>
      <c r="UU5" s="87"/>
      <c r="UV5" s="87"/>
      <c r="UW5" s="87"/>
      <c r="UX5" s="87"/>
      <c r="UY5" s="87"/>
      <c r="UZ5" s="87"/>
      <c r="VA5" s="87"/>
      <c r="VB5" s="87"/>
      <c r="VC5" s="87"/>
    </row>
    <row r="6" spans="1:575" ht="15.75" x14ac:dyDescent="0.25">
      <c r="A6" s="41"/>
      <c r="B6" s="41"/>
      <c r="C6" s="41"/>
    </row>
    <row r="7" spans="1:575" x14ac:dyDescent="0.25">
      <c r="A7" s="26" t="s">
        <v>67</v>
      </c>
      <c r="B7" s="138" t="s">
        <v>128</v>
      </c>
      <c r="C7" s="139"/>
      <c r="D7" s="139"/>
      <c r="E7" s="25"/>
    </row>
    <row r="8" spans="1:575" s="40" customFormat="1" ht="3" customHeight="1" x14ac:dyDescent="0.25">
      <c r="A8" s="35"/>
      <c r="B8" s="39"/>
      <c r="C8" s="39"/>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row>
    <row r="9" spans="1:575" x14ac:dyDescent="0.25">
      <c r="A9" s="37" t="s">
        <v>68</v>
      </c>
      <c r="B9" s="142" t="s">
        <v>164</v>
      </c>
      <c r="C9" s="143"/>
      <c r="D9" s="143"/>
      <c r="E9" s="25"/>
    </row>
    <row r="10" spans="1:575" s="40" customFormat="1" ht="3" customHeight="1" x14ac:dyDescent="0.25">
      <c r="A10" s="35"/>
      <c r="B10" s="39"/>
      <c r="C10" s="39"/>
      <c r="E10" s="42"/>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row>
    <row r="11" spans="1:575" x14ac:dyDescent="0.25">
      <c r="A11" s="37" t="s">
        <v>69</v>
      </c>
      <c r="B11" s="142" t="s">
        <v>166</v>
      </c>
      <c r="C11" s="143"/>
      <c r="D11" s="143"/>
      <c r="E11" s="25"/>
    </row>
    <row r="12" spans="1:575" s="40" customFormat="1" ht="3" customHeight="1" x14ac:dyDescent="0.25">
      <c r="A12" s="35"/>
      <c r="B12" s="39"/>
      <c r="C12" s="39"/>
      <c r="E12" s="42"/>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row>
    <row r="13" spans="1:575" x14ac:dyDescent="0.25">
      <c r="A13" s="37" t="s">
        <v>71</v>
      </c>
      <c r="B13" s="24" t="s">
        <v>114</v>
      </c>
      <c r="C13" s="146"/>
      <c r="D13" s="146"/>
      <c r="E13" s="25"/>
    </row>
    <row r="14" spans="1:575" s="40" customFormat="1" ht="3" customHeight="1" x14ac:dyDescent="0.25">
      <c r="A14" s="35"/>
      <c r="B14" s="39"/>
      <c r="C14" s="144"/>
      <c r="D14" s="145"/>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row>
    <row r="15" spans="1:575" x14ac:dyDescent="0.25">
      <c r="A15" s="37" t="s">
        <v>70</v>
      </c>
      <c r="B15" s="142" t="s">
        <v>101</v>
      </c>
      <c r="C15" s="143"/>
      <c r="D15" s="143"/>
      <c r="E15" s="25"/>
    </row>
    <row r="16" spans="1:575" s="40" customFormat="1" ht="3" customHeight="1" x14ac:dyDescent="0.25">
      <c r="A16" s="35"/>
      <c r="B16" s="39"/>
      <c r="C16" s="144"/>
      <c r="D16" s="145"/>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row>
    <row r="17" spans="1:575" x14ac:dyDescent="0.25">
      <c r="A17" s="37" t="s">
        <v>93</v>
      </c>
      <c r="B17" s="24" t="s">
        <v>165</v>
      </c>
      <c r="C17" s="146"/>
      <c r="D17" s="146"/>
      <c r="E17" s="25"/>
    </row>
    <row r="18" spans="1:575" s="40" customFormat="1" ht="3" customHeight="1" x14ac:dyDescent="0.25">
      <c r="A18" s="35"/>
      <c r="B18" s="39"/>
      <c r="C18" s="144"/>
      <c r="D18" s="145"/>
      <c r="E18" s="42"/>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row>
    <row r="19" spans="1:575" x14ac:dyDescent="0.25">
      <c r="A19" s="37" t="s">
        <v>92</v>
      </c>
      <c r="B19" s="142"/>
      <c r="C19" s="143"/>
      <c r="D19" s="143"/>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row>
    <row r="20" spans="1:575" s="43" customFormat="1" ht="3" customHeight="1" x14ac:dyDescent="0.25">
      <c r="A20" s="80"/>
      <c r="B20" s="81"/>
      <c r="C20" s="82"/>
      <c r="D20" s="82"/>
    </row>
    <row r="21" spans="1:575" x14ac:dyDescent="0.25">
      <c r="A21" s="37" t="s">
        <v>94</v>
      </c>
      <c r="B21" s="24"/>
      <c r="C21" s="146"/>
      <c r="D21" s="146"/>
      <c r="E21" s="25"/>
    </row>
    <row r="22" spans="1:575" s="40" customFormat="1" ht="3" customHeight="1" x14ac:dyDescent="0.25">
      <c r="A22" s="35"/>
      <c r="B22" s="39"/>
      <c r="C22" s="144"/>
      <c r="D22" s="145"/>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row>
    <row r="23" spans="1:575" x14ac:dyDescent="0.25">
      <c r="A23" s="38" t="s">
        <v>72</v>
      </c>
      <c r="B23" s="142"/>
      <c r="C23" s="143"/>
      <c r="D23" s="143"/>
      <c r="E23" s="25"/>
    </row>
    <row r="24" spans="1:575" ht="3.95" customHeight="1" x14ac:dyDescent="0.25">
      <c r="A24" s="27"/>
      <c r="B24" s="34"/>
      <c r="C24" s="119"/>
      <c r="D24" s="120"/>
      <c r="E24" s="25"/>
    </row>
    <row r="25" spans="1:575" x14ac:dyDescent="0.25">
      <c r="A25" s="30" t="s">
        <v>1</v>
      </c>
      <c r="B25" s="29"/>
      <c r="C25" s="121"/>
      <c r="D25" s="122"/>
      <c r="E25" s="25"/>
    </row>
    <row r="26" spans="1:575" ht="99.95" customHeight="1" x14ac:dyDescent="0.25">
      <c r="A26" s="128" t="s">
        <v>167</v>
      </c>
      <c r="B26" s="129"/>
      <c r="C26" s="129"/>
      <c r="D26" s="130"/>
    </row>
    <row r="27" spans="1:575" s="25" customFormat="1" ht="3.95" customHeight="1" x14ac:dyDescent="0.25">
      <c r="A27" s="31"/>
      <c r="B27" s="32"/>
      <c r="C27" s="123"/>
      <c r="D27" s="124"/>
    </row>
    <row r="28" spans="1:575" s="25" customFormat="1" x14ac:dyDescent="0.25">
      <c r="A28" s="30" t="s">
        <v>2</v>
      </c>
      <c r="B28" s="29"/>
      <c r="C28" s="121"/>
      <c r="D28" s="122"/>
    </row>
    <row r="29" spans="1:575" ht="99.95" customHeight="1" x14ac:dyDescent="0.25">
      <c r="A29" s="128" t="s">
        <v>168</v>
      </c>
      <c r="B29" s="129"/>
      <c r="C29" s="129"/>
      <c r="D29" s="130"/>
    </row>
    <row r="30" spans="1:575" ht="3.95" customHeight="1" x14ac:dyDescent="0.25">
      <c r="A30" s="31"/>
      <c r="B30" s="32"/>
      <c r="C30" s="123"/>
      <c r="D30" s="124"/>
    </row>
    <row r="31" spans="1:575" s="25" customFormat="1" x14ac:dyDescent="0.25">
      <c r="A31" s="127" t="s">
        <v>74</v>
      </c>
      <c r="B31" s="127"/>
      <c r="C31" s="127"/>
      <c r="D31" s="127"/>
    </row>
    <row r="32" spans="1:575" ht="99.95" customHeight="1" x14ac:dyDescent="0.25">
      <c r="A32" s="128" t="s">
        <v>169</v>
      </c>
      <c r="B32" s="129"/>
      <c r="C32" s="129"/>
      <c r="D32" s="130"/>
    </row>
    <row r="33" spans="1:575" s="25" customFormat="1" ht="3.95" customHeight="1" x14ac:dyDescent="0.25">
      <c r="A33" s="131"/>
      <c r="B33" s="131"/>
      <c r="C33" s="131"/>
      <c r="D33" s="131"/>
    </row>
    <row r="34" spans="1:575" s="87" customFormat="1" x14ac:dyDescent="0.25">
      <c r="A34" s="26" t="s">
        <v>67</v>
      </c>
      <c r="B34" s="138" t="str">
        <f>B7</f>
        <v>Georgia Institute of Technology</v>
      </c>
      <c r="C34" s="139"/>
      <c r="D34" s="139"/>
    </row>
    <row r="35" spans="1:575" s="87" customFormat="1" ht="6" customHeight="1" x14ac:dyDescent="0.25">
      <c r="A35" s="90"/>
      <c r="B35" s="39"/>
      <c r="C35" s="39"/>
      <c r="D35" s="88"/>
    </row>
    <row r="36" spans="1:575" s="87" customFormat="1" x14ac:dyDescent="0.25">
      <c r="A36" s="37" t="s">
        <v>69</v>
      </c>
      <c r="B36" s="142" t="str">
        <f>B11</f>
        <v xml:space="preserve">Student Activity  </v>
      </c>
      <c r="C36" s="143"/>
      <c r="D36" s="143"/>
    </row>
    <row r="37" spans="1:575" s="87" customFormat="1" ht="13.5" customHeight="1" x14ac:dyDescent="0.25">
      <c r="A37" s="89"/>
      <c r="B37" s="100"/>
      <c r="C37" s="89"/>
      <c r="D37" s="100"/>
    </row>
    <row r="38" spans="1:575" s="48" customFormat="1" x14ac:dyDescent="0.25">
      <c r="A38" s="26" t="s">
        <v>149</v>
      </c>
      <c r="B38" s="46">
        <v>40</v>
      </c>
      <c r="C38" s="26" t="s">
        <v>75</v>
      </c>
      <c r="D38" s="47">
        <f>B40-B38</f>
        <v>0</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c r="QQ38" s="52"/>
      <c r="QR38" s="52"/>
      <c r="QS38" s="52"/>
      <c r="QT38" s="52"/>
      <c r="QU38" s="52"/>
      <c r="QV38" s="52"/>
      <c r="QW38" s="52"/>
      <c r="QX38" s="52"/>
      <c r="QY38" s="52"/>
      <c r="QZ38" s="52"/>
      <c r="RA38" s="52"/>
      <c r="RB38" s="52"/>
      <c r="RC38" s="52"/>
      <c r="RD38" s="52"/>
      <c r="RE38" s="52"/>
      <c r="RF38" s="52"/>
      <c r="RG38" s="52"/>
      <c r="RH38" s="52"/>
      <c r="RI38" s="52"/>
      <c r="RJ38" s="52"/>
      <c r="RK38" s="52"/>
      <c r="RL38" s="52"/>
      <c r="RM38" s="52"/>
      <c r="RN38" s="52"/>
      <c r="RO38" s="52"/>
      <c r="RP38" s="52"/>
      <c r="RQ38" s="52"/>
      <c r="RR38" s="52"/>
      <c r="RS38" s="52"/>
      <c r="RT38" s="52"/>
      <c r="RU38" s="52"/>
      <c r="RV38" s="52"/>
      <c r="RW38" s="52"/>
      <c r="RX38" s="52"/>
      <c r="RY38" s="52"/>
      <c r="RZ38" s="52"/>
      <c r="SA38" s="52"/>
      <c r="SB38" s="52"/>
      <c r="SC38" s="52"/>
      <c r="SD38" s="52"/>
      <c r="SE38" s="52"/>
      <c r="SF38" s="52"/>
      <c r="SG38" s="52"/>
      <c r="SH38" s="52"/>
      <c r="SI38" s="52"/>
      <c r="SJ38" s="52"/>
      <c r="SK38" s="52"/>
      <c r="SL38" s="52"/>
      <c r="SM38" s="52"/>
      <c r="SN38" s="52"/>
      <c r="SO38" s="52"/>
      <c r="SP38" s="52"/>
      <c r="SQ38" s="52"/>
      <c r="SR38" s="52"/>
      <c r="SS38" s="52"/>
      <c r="ST38" s="52"/>
      <c r="SU38" s="52"/>
      <c r="SV38" s="52"/>
      <c r="SW38" s="52"/>
      <c r="SX38" s="52"/>
      <c r="SY38" s="52"/>
      <c r="SZ38" s="52"/>
      <c r="TA38" s="52"/>
      <c r="TB38" s="52"/>
      <c r="TC38" s="52"/>
      <c r="TD38" s="52"/>
      <c r="TE38" s="52"/>
      <c r="TF38" s="52"/>
      <c r="TG38" s="52"/>
      <c r="TH38" s="52"/>
      <c r="TI38" s="52"/>
      <c r="TJ38" s="52"/>
      <c r="TK38" s="52"/>
      <c r="TL38" s="52"/>
      <c r="TM38" s="52"/>
      <c r="TN38" s="52"/>
      <c r="TO38" s="52"/>
      <c r="TP38" s="52"/>
      <c r="TQ38" s="52"/>
      <c r="TR38" s="52"/>
      <c r="TS38" s="52"/>
      <c r="TT38" s="52"/>
      <c r="TU38" s="52"/>
      <c r="TV38" s="52"/>
      <c r="TW38" s="52"/>
      <c r="TX38" s="52"/>
      <c r="TY38" s="52"/>
      <c r="TZ38" s="52"/>
      <c r="UA38" s="52"/>
      <c r="UB38" s="52"/>
      <c r="UC38" s="52"/>
      <c r="UD38" s="52"/>
      <c r="UE38" s="52"/>
      <c r="UF38" s="52"/>
      <c r="UG38" s="52"/>
      <c r="UH38" s="52"/>
      <c r="UI38" s="52"/>
      <c r="UJ38" s="52"/>
      <c r="UK38" s="52"/>
      <c r="UL38" s="52"/>
      <c r="UM38" s="52"/>
      <c r="UN38" s="52"/>
      <c r="UO38" s="52"/>
      <c r="UP38" s="52"/>
      <c r="UQ38" s="52"/>
      <c r="UR38" s="52"/>
      <c r="US38" s="52"/>
      <c r="UT38" s="52"/>
      <c r="UU38" s="52"/>
      <c r="UV38" s="52"/>
      <c r="UW38" s="52"/>
      <c r="UX38" s="52"/>
      <c r="UY38" s="52"/>
      <c r="UZ38" s="52"/>
      <c r="VA38" s="52"/>
      <c r="VB38" s="52"/>
      <c r="VC38" s="52"/>
    </row>
    <row r="39" spans="1:575" s="36" customFormat="1" ht="3" customHeight="1" x14ac:dyDescent="0.25">
      <c r="A39" s="35"/>
      <c r="B39" s="45"/>
      <c r="C39" s="132"/>
      <c r="D39" s="13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row>
    <row r="40" spans="1:575" s="48" customFormat="1" x14ac:dyDescent="0.25">
      <c r="A40" s="26" t="s">
        <v>150</v>
      </c>
      <c r="B40" s="46">
        <v>40</v>
      </c>
      <c r="C40" s="26" t="s">
        <v>76</v>
      </c>
      <c r="D40" s="49">
        <f>IFERROR(B40/B38-1,0)</f>
        <v>0</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row>
    <row r="41" spans="1:575" s="36" customFormat="1" ht="3" customHeight="1" x14ac:dyDescent="0.25">
      <c r="A41" s="35"/>
      <c r="B41" s="40"/>
      <c r="C41" s="125"/>
      <c r="D41" s="126"/>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row>
    <row r="42" spans="1:575" s="48" customFormat="1" x14ac:dyDescent="0.25">
      <c r="A42" s="26" t="s">
        <v>151</v>
      </c>
      <c r="B42" s="50">
        <f>'Financial Data'!C33</f>
        <v>1815614.1199999999</v>
      </c>
      <c r="C42" s="51"/>
      <c r="D42" s="5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c r="QQ42" s="52"/>
      <c r="QR42" s="52"/>
      <c r="QS42" s="52"/>
      <c r="QT42" s="52"/>
      <c r="QU42" s="52"/>
      <c r="QV42" s="52"/>
      <c r="QW42" s="52"/>
      <c r="QX42" s="52"/>
      <c r="QY42" s="52"/>
      <c r="QZ42" s="52"/>
      <c r="RA42" s="52"/>
      <c r="RB42" s="52"/>
      <c r="RC42" s="52"/>
      <c r="RD42" s="52"/>
      <c r="RE42" s="52"/>
      <c r="RF42" s="52"/>
      <c r="RG42" s="52"/>
      <c r="RH42" s="52"/>
      <c r="RI42" s="52"/>
      <c r="RJ42" s="52"/>
      <c r="RK42" s="52"/>
      <c r="RL42" s="52"/>
      <c r="RM42" s="52"/>
      <c r="RN42" s="52"/>
      <c r="RO42" s="52"/>
      <c r="RP42" s="52"/>
      <c r="RQ42" s="52"/>
      <c r="RR42" s="52"/>
      <c r="RS42" s="52"/>
      <c r="RT42" s="52"/>
      <c r="RU42" s="52"/>
      <c r="RV42" s="52"/>
      <c r="RW42" s="52"/>
      <c r="RX42" s="52"/>
      <c r="RY42" s="52"/>
      <c r="RZ42" s="52"/>
      <c r="SA42" s="52"/>
      <c r="SB42" s="52"/>
      <c r="SC42" s="52"/>
      <c r="SD42" s="52"/>
      <c r="SE42" s="52"/>
      <c r="SF42" s="52"/>
      <c r="SG42" s="52"/>
      <c r="SH42" s="52"/>
      <c r="SI42" s="52"/>
      <c r="SJ42" s="52"/>
      <c r="SK42" s="52"/>
      <c r="SL42" s="52"/>
      <c r="SM42" s="52"/>
      <c r="SN42" s="52"/>
      <c r="SO42" s="52"/>
      <c r="SP42" s="52"/>
      <c r="SQ42" s="52"/>
      <c r="SR42" s="52"/>
      <c r="SS42" s="52"/>
      <c r="ST42" s="52"/>
      <c r="SU42" s="52"/>
      <c r="SV42" s="52"/>
      <c r="SW42" s="52"/>
      <c r="SX42" s="52"/>
      <c r="SY42" s="52"/>
      <c r="SZ42" s="52"/>
      <c r="TA42" s="52"/>
      <c r="TB42" s="52"/>
      <c r="TC42" s="52"/>
      <c r="TD42" s="52"/>
      <c r="TE42" s="52"/>
      <c r="TF42" s="52"/>
      <c r="TG42" s="52"/>
      <c r="TH42" s="52"/>
      <c r="TI42" s="52"/>
      <c r="TJ42" s="52"/>
      <c r="TK42" s="52"/>
      <c r="TL42" s="52"/>
      <c r="TM42" s="52"/>
      <c r="TN42" s="52"/>
      <c r="TO42" s="52"/>
      <c r="TP42" s="52"/>
      <c r="TQ42" s="52"/>
      <c r="TR42" s="52"/>
      <c r="TS42" s="52"/>
      <c r="TT42" s="52"/>
      <c r="TU42" s="52"/>
      <c r="TV42" s="52"/>
      <c r="TW42" s="52"/>
      <c r="TX42" s="52"/>
      <c r="TY42" s="52"/>
      <c r="TZ42" s="52"/>
      <c r="UA42" s="52"/>
      <c r="UB42" s="52"/>
      <c r="UC42" s="52"/>
      <c r="UD42" s="52"/>
      <c r="UE42" s="52"/>
      <c r="UF42" s="52"/>
      <c r="UG42" s="52"/>
      <c r="UH42" s="52"/>
      <c r="UI42" s="52"/>
      <c r="UJ42" s="52"/>
      <c r="UK42" s="52"/>
      <c r="UL42" s="52"/>
      <c r="UM42" s="52"/>
      <c r="UN42" s="52"/>
      <c r="UO42" s="52"/>
      <c r="UP42" s="52"/>
      <c r="UQ42" s="52"/>
      <c r="UR42" s="52"/>
      <c r="US42" s="52"/>
      <c r="UT42" s="52"/>
      <c r="UU42" s="52"/>
      <c r="UV42" s="52"/>
      <c r="UW42" s="52"/>
      <c r="UX42" s="52"/>
      <c r="UY42" s="52"/>
      <c r="UZ42" s="52"/>
      <c r="VA42" s="52"/>
      <c r="VB42" s="52"/>
      <c r="VC42" s="52"/>
    </row>
    <row r="43" spans="1:575" s="36" customFormat="1" ht="3" customHeight="1" x14ac:dyDescent="0.25">
      <c r="A43" s="35"/>
      <c r="B43" s="33"/>
      <c r="C43" s="33"/>
      <c r="D43" s="3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row>
    <row r="44" spans="1:575" s="48" customFormat="1" x14ac:dyDescent="0.25">
      <c r="A44" s="26" t="s">
        <v>152</v>
      </c>
      <c r="B44" s="50">
        <f>'Financial Data'!C67</f>
        <v>2068858</v>
      </c>
      <c r="C44" s="26" t="s">
        <v>154</v>
      </c>
      <c r="D44" s="49">
        <f>IFERROR(B44/B42,0)</f>
        <v>1.1394811139715084</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c r="QQ44" s="52"/>
      <c r="QR44" s="52"/>
      <c r="QS44" s="52"/>
      <c r="QT44" s="52"/>
      <c r="QU44" s="52"/>
      <c r="QV44" s="52"/>
      <c r="QW44" s="52"/>
      <c r="QX44" s="52"/>
      <c r="QY44" s="52"/>
      <c r="QZ44" s="52"/>
      <c r="RA44" s="52"/>
      <c r="RB44" s="52"/>
      <c r="RC44" s="52"/>
      <c r="RD44" s="52"/>
      <c r="RE44" s="52"/>
      <c r="RF44" s="52"/>
      <c r="RG44" s="52"/>
      <c r="RH44" s="52"/>
      <c r="RI44" s="52"/>
      <c r="RJ44" s="52"/>
      <c r="RK44" s="52"/>
      <c r="RL44" s="52"/>
      <c r="RM44" s="52"/>
      <c r="RN44" s="52"/>
      <c r="RO44" s="52"/>
      <c r="RP44" s="52"/>
      <c r="RQ44" s="52"/>
      <c r="RR44" s="52"/>
      <c r="RS44" s="52"/>
      <c r="RT44" s="52"/>
      <c r="RU44" s="52"/>
      <c r="RV44" s="52"/>
      <c r="RW44" s="52"/>
      <c r="RX44" s="52"/>
      <c r="RY44" s="52"/>
      <c r="RZ44" s="52"/>
      <c r="SA44" s="52"/>
      <c r="SB44" s="52"/>
      <c r="SC44" s="52"/>
      <c r="SD44" s="52"/>
      <c r="SE44" s="52"/>
      <c r="SF44" s="52"/>
      <c r="SG44" s="52"/>
      <c r="SH44" s="52"/>
      <c r="SI44" s="52"/>
      <c r="SJ44" s="52"/>
      <c r="SK44" s="52"/>
      <c r="SL44" s="52"/>
      <c r="SM44" s="52"/>
      <c r="SN44" s="52"/>
      <c r="SO44" s="52"/>
      <c r="SP44" s="52"/>
      <c r="SQ44" s="52"/>
      <c r="SR44" s="52"/>
      <c r="SS44" s="52"/>
      <c r="ST44" s="52"/>
      <c r="SU44" s="52"/>
      <c r="SV44" s="52"/>
      <c r="SW44" s="52"/>
      <c r="SX44" s="52"/>
      <c r="SY44" s="52"/>
      <c r="SZ44" s="52"/>
      <c r="TA44" s="52"/>
      <c r="TB44" s="52"/>
      <c r="TC44" s="52"/>
      <c r="TD44" s="52"/>
      <c r="TE44" s="52"/>
      <c r="TF44" s="52"/>
      <c r="TG44" s="52"/>
      <c r="TH44" s="52"/>
      <c r="TI44" s="52"/>
      <c r="TJ44" s="52"/>
      <c r="TK44" s="52"/>
      <c r="TL44" s="52"/>
      <c r="TM44" s="52"/>
      <c r="TN44" s="52"/>
      <c r="TO44" s="52"/>
      <c r="TP44" s="52"/>
      <c r="TQ44" s="52"/>
      <c r="TR44" s="52"/>
      <c r="TS44" s="52"/>
      <c r="TT44" s="52"/>
      <c r="TU44" s="52"/>
      <c r="TV44" s="52"/>
      <c r="TW44" s="52"/>
      <c r="TX44" s="52"/>
      <c r="TY44" s="52"/>
      <c r="TZ44" s="52"/>
      <c r="UA44" s="52"/>
      <c r="UB44" s="52"/>
      <c r="UC44" s="52"/>
      <c r="UD44" s="52"/>
      <c r="UE44" s="52"/>
      <c r="UF44" s="52"/>
      <c r="UG44" s="52"/>
      <c r="UH44" s="52"/>
      <c r="UI44" s="52"/>
      <c r="UJ44" s="52"/>
      <c r="UK44" s="52"/>
      <c r="UL44" s="52"/>
      <c r="UM44" s="52"/>
      <c r="UN44" s="52"/>
      <c r="UO44" s="52"/>
      <c r="UP44" s="52"/>
      <c r="UQ44" s="52"/>
      <c r="UR44" s="52"/>
      <c r="US44" s="52"/>
      <c r="UT44" s="52"/>
      <c r="UU44" s="52"/>
      <c r="UV44" s="52"/>
      <c r="UW44" s="52"/>
      <c r="UX44" s="52"/>
      <c r="UY44" s="52"/>
      <c r="UZ44" s="52"/>
      <c r="VA44" s="52"/>
      <c r="VB44" s="52"/>
      <c r="VC44" s="52"/>
    </row>
    <row r="45" spans="1:575" ht="3" customHeight="1" x14ac:dyDescent="0.25">
      <c r="A45" s="28"/>
      <c r="B45" s="28"/>
      <c r="C45" s="28"/>
      <c r="D45" s="28"/>
    </row>
    <row r="46" spans="1:575" s="48" customFormat="1" x14ac:dyDescent="0.25">
      <c r="A46" s="26" t="s">
        <v>153</v>
      </c>
      <c r="B46" s="50">
        <f>'Financial Data'!C78</f>
        <v>1952787</v>
      </c>
      <c r="C46" s="51"/>
      <c r="D46" s="5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c r="QQ46" s="52"/>
      <c r="QR46" s="52"/>
      <c r="QS46" s="52"/>
      <c r="QT46" s="52"/>
      <c r="QU46" s="52"/>
      <c r="QV46" s="52"/>
      <c r="QW46" s="52"/>
      <c r="QX46" s="52"/>
      <c r="QY46" s="52"/>
      <c r="QZ46" s="52"/>
      <c r="RA46" s="52"/>
      <c r="RB46" s="52"/>
      <c r="RC46" s="52"/>
      <c r="RD46" s="52"/>
      <c r="RE46" s="52"/>
      <c r="RF46" s="52"/>
      <c r="RG46" s="52"/>
      <c r="RH46" s="52"/>
      <c r="RI46" s="52"/>
      <c r="RJ46" s="52"/>
      <c r="RK46" s="52"/>
      <c r="RL46" s="52"/>
      <c r="RM46" s="52"/>
      <c r="RN46" s="52"/>
      <c r="RO46" s="52"/>
      <c r="RP46" s="52"/>
      <c r="RQ46" s="52"/>
      <c r="RR46" s="52"/>
      <c r="RS46" s="52"/>
      <c r="RT46" s="52"/>
      <c r="RU46" s="52"/>
      <c r="RV46" s="52"/>
      <c r="RW46" s="52"/>
      <c r="RX46" s="52"/>
      <c r="RY46" s="52"/>
      <c r="RZ46" s="52"/>
      <c r="SA46" s="52"/>
      <c r="SB46" s="52"/>
      <c r="SC46" s="52"/>
      <c r="SD46" s="52"/>
      <c r="SE46" s="52"/>
      <c r="SF46" s="52"/>
      <c r="SG46" s="52"/>
      <c r="SH46" s="52"/>
      <c r="SI46" s="52"/>
      <c r="SJ46" s="52"/>
      <c r="SK46" s="52"/>
      <c r="SL46" s="52"/>
      <c r="SM46" s="52"/>
      <c r="SN46" s="52"/>
      <c r="SO46" s="52"/>
      <c r="SP46" s="52"/>
      <c r="SQ46" s="52"/>
      <c r="SR46" s="52"/>
      <c r="SS46" s="52"/>
      <c r="ST46" s="52"/>
      <c r="SU46" s="52"/>
      <c r="SV46" s="52"/>
      <c r="SW46" s="52"/>
      <c r="SX46" s="52"/>
      <c r="SY46" s="52"/>
      <c r="SZ46" s="52"/>
      <c r="TA46" s="52"/>
      <c r="TB46" s="52"/>
      <c r="TC46" s="52"/>
      <c r="TD46" s="52"/>
      <c r="TE46" s="52"/>
      <c r="TF46" s="52"/>
      <c r="TG46" s="52"/>
      <c r="TH46" s="52"/>
      <c r="TI46" s="52"/>
      <c r="TJ46" s="52"/>
      <c r="TK46" s="52"/>
      <c r="TL46" s="52"/>
      <c r="TM46" s="52"/>
      <c r="TN46" s="52"/>
      <c r="TO46" s="52"/>
      <c r="TP46" s="52"/>
      <c r="TQ46" s="52"/>
      <c r="TR46" s="52"/>
      <c r="TS46" s="52"/>
      <c r="TT46" s="52"/>
      <c r="TU46" s="52"/>
      <c r="TV46" s="52"/>
      <c r="TW46" s="52"/>
      <c r="TX46" s="52"/>
      <c r="TY46" s="52"/>
      <c r="TZ46" s="52"/>
      <c r="UA46" s="52"/>
      <c r="UB46" s="52"/>
      <c r="UC46" s="52"/>
      <c r="UD46" s="52"/>
      <c r="UE46" s="52"/>
      <c r="UF46" s="52"/>
      <c r="UG46" s="52"/>
      <c r="UH46" s="52"/>
      <c r="UI46" s="52"/>
      <c r="UJ46" s="52"/>
      <c r="UK46" s="52"/>
      <c r="UL46" s="52"/>
      <c r="UM46" s="52"/>
      <c r="UN46" s="52"/>
      <c r="UO46" s="52"/>
      <c r="UP46" s="52"/>
      <c r="UQ46" s="52"/>
      <c r="UR46" s="52"/>
      <c r="US46" s="52"/>
      <c r="UT46" s="52"/>
      <c r="UU46" s="52"/>
      <c r="UV46" s="52"/>
      <c r="UW46" s="52"/>
      <c r="UX46" s="52"/>
      <c r="UY46" s="52"/>
      <c r="UZ46" s="52"/>
      <c r="VA46" s="52"/>
      <c r="VB46" s="52"/>
      <c r="VC46" s="52"/>
    </row>
    <row r="47" spans="1:575" s="48" customFormat="1" x14ac:dyDescent="0.25">
      <c r="A47" s="26"/>
      <c r="B47" s="99"/>
      <c r="C47" s="51"/>
      <c r="D47" s="5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c r="QQ47" s="52"/>
      <c r="QR47" s="52"/>
      <c r="QS47" s="52"/>
      <c r="QT47" s="52"/>
      <c r="QU47" s="52"/>
      <c r="QV47" s="52"/>
      <c r="QW47" s="52"/>
      <c r="QX47" s="52"/>
      <c r="QY47" s="52"/>
      <c r="QZ47" s="52"/>
      <c r="RA47" s="52"/>
      <c r="RB47" s="52"/>
      <c r="RC47" s="52"/>
      <c r="RD47" s="52"/>
      <c r="RE47" s="52"/>
      <c r="RF47" s="52"/>
      <c r="RG47" s="52"/>
      <c r="RH47" s="52"/>
      <c r="RI47" s="52"/>
      <c r="RJ47" s="52"/>
      <c r="RK47" s="52"/>
      <c r="RL47" s="52"/>
      <c r="RM47" s="52"/>
      <c r="RN47" s="52"/>
      <c r="RO47" s="52"/>
      <c r="RP47" s="52"/>
      <c r="RQ47" s="52"/>
      <c r="RR47" s="52"/>
      <c r="RS47" s="52"/>
      <c r="RT47" s="52"/>
      <c r="RU47" s="52"/>
      <c r="RV47" s="52"/>
      <c r="RW47" s="52"/>
      <c r="RX47" s="52"/>
      <c r="RY47" s="52"/>
      <c r="RZ47" s="52"/>
      <c r="SA47" s="52"/>
      <c r="SB47" s="52"/>
      <c r="SC47" s="52"/>
      <c r="SD47" s="52"/>
      <c r="SE47" s="52"/>
      <c r="SF47" s="52"/>
      <c r="SG47" s="52"/>
      <c r="SH47" s="52"/>
      <c r="SI47" s="52"/>
      <c r="SJ47" s="52"/>
      <c r="SK47" s="52"/>
      <c r="SL47" s="52"/>
      <c r="SM47" s="52"/>
      <c r="SN47" s="52"/>
      <c r="SO47" s="52"/>
      <c r="SP47" s="52"/>
      <c r="SQ47" s="52"/>
      <c r="SR47" s="52"/>
      <c r="SS47" s="52"/>
      <c r="ST47" s="52"/>
      <c r="SU47" s="52"/>
      <c r="SV47" s="52"/>
      <c r="SW47" s="52"/>
      <c r="SX47" s="52"/>
      <c r="SY47" s="52"/>
      <c r="SZ47" s="52"/>
      <c r="TA47" s="52"/>
      <c r="TB47" s="52"/>
      <c r="TC47" s="52"/>
      <c r="TD47" s="52"/>
      <c r="TE47" s="52"/>
      <c r="TF47" s="52"/>
      <c r="TG47" s="52"/>
      <c r="TH47" s="52"/>
      <c r="TI47" s="52"/>
      <c r="TJ47" s="52"/>
      <c r="TK47" s="52"/>
      <c r="TL47" s="52"/>
      <c r="TM47" s="52"/>
      <c r="TN47" s="52"/>
      <c r="TO47" s="52"/>
      <c r="TP47" s="52"/>
      <c r="TQ47" s="52"/>
      <c r="TR47" s="52"/>
      <c r="TS47" s="52"/>
      <c r="TT47" s="52"/>
      <c r="TU47" s="52"/>
      <c r="TV47" s="52"/>
      <c r="TW47" s="52"/>
      <c r="TX47" s="52"/>
      <c r="TY47" s="52"/>
      <c r="TZ47" s="52"/>
      <c r="UA47" s="52"/>
      <c r="UB47" s="52"/>
      <c r="UC47" s="52"/>
      <c r="UD47" s="52"/>
      <c r="UE47" s="52"/>
      <c r="UF47" s="52"/>
      <c r="UG47" s="52"/>
      <c r="UH47" s="52"/>
      <c r="UI47" s="52"/>
      <c r="UJ47" s="52"/>
      <c r="UK47" s="52"/>
      <c r="UL47" s="52"/>
      <c r="UM47" s="52"/>
      <c r="UN47" s="52"/>
      <c r="UO47" s="52"/>
      <c r="UP47" s="52"/>
      <c r="UQ47" s="52"/>
      <c r="UR47" s="52"/>
      <c r="US47" s="52"/>
      <c r="UT47" s="52"/>
      <c r="UU47" s="52"/>
      <c r="UV47" s="52"/>
      <c r="UW47" s="52"/>
      <c r="UX47" s="52"/>
      <c r="UY47" s="52"/>
      <c r="UZ47" s="52"/>
      <c r="VA47" s="52"/>
      <c r="VB47" s="52"/>
      <c r="VC47" s="52"/>
    </row>
    <row r="48" spans="1:575" x14ac:dyDescent="0.25">
      <c r="A48" s="44" t="s">
        <v>77</v>
      </c>
      <c r="B48" s="29"/>
      <c r="C48" s="29"/>
      <c r="D48" s="29"/>
    </row>
    <row r="49" spans="1:5" ht="99.95" customHeight="1" x14ac:dyDescent="0.25">
      <c r="A49" s="116" t="s">
        <v>98</v>
      </c>
      <c r="B49" s="117"/>
      <c r="C49" s="117"/>
      <c r="D49" s="118"/>
    </row>
    <row r="50" spans="1:5" ht="3.95" customHeight="1" x14ac:dyDescent="0.25">
      <c r="A50" s="28"/>
      <c r="B50" s="28"/>
      <c r="C50" s="28"/>
      <c r="D50" s="28"/>
    </row>
    <row r="51" spans="1:5" x14ac:dyDescent="0.25">
      <c r="A51" s="30" t="s">
        <v>73</v>
      </c>
      <c r="B51" s="29"/>
      <c r="C51" s="121"/>
      <c r="D51" s="122"/>
    </row>
    <row r="52" spans="1:5" ht="93.75" customHeight="1" x14ac:dyDescent="0.25">
      <c r="A52" s="128" t="s">
        <v>171</v>
      </c>
      <c r="B52" s="129"/>
      <c r="C52" s="129"/>
      <c r="D52" s="130"/>
    </row>
    <row r="53" spans="1:5" ht="3" customHeight="1" x14ac:dyDescent="0.25">
      <c r="A53" s="34"/>
      <c r="B53" s="34"/>
      <c r="C53" s="34"/>
      <c r="D53" s="34"/>
    </row>
    <row r="54" spans="1:5" x14ac:dyDescent="0.25">
      <c r="A54" s="44" t="s">
        <v>90</v>
      </c>
      <c r="B54" s="29"/>
      <c r="C54" s="29"/>
      <c r="D54" s="29"/>
    </row>
    <row r="55" spans="1:5" ht="262.5" customHeight="1" x14ac:dyDescent="0.25">
      <c r="A55" s="116" t="s">
        <v>170</v>
      </c>
      <c r="B55" s="117"/>
      <c r="C55" s="117"/>
      <c r="D55" s="118"/>
    </row>
    <row r="56" spans="1:5" x14ac:dyDescent="0.25">
      <c r="A56" s="25"/>
      <c r="B56" s="25"/>
      <c r="C56" s="25"/>
      <c r="D56" s="25"/>
      <c r="E56" s="25"/>
    </row>
    <row r="57" spans="1:5" x14ac:dyDescent="0.25">
      <c r="A57" s="25"/>
      <c r="B57" s="25"/>
      <c r="C57" s="25"/>
      <c r="D57" s="25"/>
      <c r="E57" s="25"/>
    </row>
    <row r="58" spans="1:5" x14ac:dyDescent="0.25">
      <c r="A58" s="25"/>
      <c r="B58" s="25"/>
      <c r="C58" s="25"/>
      <c r="D58" s="25"/>
      <c r="E58" s="25"/>
    </row>
    <row r="59" spans="1:5" x14ac:dyDescent="0.25">
      <c r="A59" s="25"/>
      <c r="B59" s="25"/>
      <c r="C59" s="25"/>
      <c r="D59" s="25"/>
      <c r="E59" s="25"/>
    </row>
    <row r="60" spans="1:5" x14ac:dyDescent="0.25">
      <c r="A60" s="25"/>
      <c r="B60" s="25"/>
      <c r="C60" s="25"/>
      <c r="D60" s="25"/>
      <c r="E60" s="25"/>
    </row>
    <row r="61" spans="1:5" x14ac:dyDescent="0.25">
      <c r="A61" s="25"/>
      <c r="B61" s="25"/>
      <c r="C61" s="25"/>
      <c r="D61" s="25"/>
      <c r="E61" s="25"/>
    </row>
    <row r="62" spans="1:5" x14ac:dyDescent="0.25">
      <c r="A62" s="25"/>
      <c r="B62" s="25"/>
      <c r="C62" s="25"/>
      <c r="D62" s="25"/>
      <c r="E62" s="25"/>
    </row>
    <row r="63" spans="1:5" x14ac:dyDescent="0.25">
      <c r="A63" s="25"/>
      <c r="B63" s="25"/>
      <c r="C63" s="25"/>
      <c r="D63" s="25"/>
      <c r="E63" s="25"/>
    </row>
    <row r="64" spans="1:5" x14ac:dyDescent="0.25">
      <c r="A64" s="25"/>
      <c r="B64" s="25"/>
      <c r="C64" s="25"/>
      <c r="D64" s="25"/>
      <c r="E64" s="25"/>
    </row>
    <row r="65" spans="1:5" x14ac:dyDescent="0.25">
      <c r="A65" s="25"/>
      <c r="B65" s="25"/>
      <c r="C65" s="25"/>
      <c r="D65" s="25"/>
      <c r="E65" s="25"/>
    </row>
    <row r="66" spans="1:5" x14ac:dyDescent="0.25">
      <c r="A66" s="25"/>
      <c r="B66" s="25"/>
      <c r="C66" s="25"/>
      <c r="D66" s="25"/>
      <c r="E66" s="25"/>
    </row>
    <row r="67" spans="1:5" x14ac:dyDescent="0.25">
      <c r="A67" s="25"/>
      <c r="B67" s="25"/>
      <c r="C67" s="25"/>
      <c r="D67" s="25"/>
      <c r="E67" s="25"/>
    </row>
    <row r="68" spans="1:5" x14ac:dyDescent="0.25">
      <c r="A68" s="25"/>
      <c r="B68" s="25"/>
      <c r="C68" s="25"/>
      <c r="D68" s="25"/>
      <c r="E68" s="25"/>
    </row>
    <row r="69" spans="1:5" x14ac:dyDescent="0.25">
      <c r="A69" s="25"/>
      <c r="B69" s="25"/>
      <c r="C69" s="25"/>
      <c r="D69" s="25"/>
      <c r="E69" s="25"/>
    </row>
    <row r="70" spans="1:5" x14ac:dyDescent="0.25">
      <c r="A70" s="25"/>
      <c r="B70" s="25"/>
      <c r="C70" s="25"/>
      <c r="D70" s="25"/>
      <c r="E70" s="25"/>
    </row>
    <row r="71" spans="1:5" x14ac:dyDescent="0.25">
      <c r="A71" s="25"/>
      <c r="B71" s="25"/>
      <c r="C71" s="25"/>
      <c r="D71" s="25"/>
      <c r="E71" s="25"/>
    </row>
    <row r="72" spans="1:5" x14ac:dyDescent="0.25">
      <c r="A72" s="25"/>
      <c r="B72" s="25"/>
      <c r="C72" s="25"/>
      <c r="D72" s="25"/>
      <c r="E72" s="25"/>
    </row>
    <row r="73" spans="1:5" x14ac:dyDescent="0.25">
      <c r="A73" s="25"/>
      <c r="B73" s="25"/>
      <c r="C73" s="25"/>
      <c r="D73" s="25"/>
      <c r="E73" s="25"/>
    </row>
    <row r="74" spans="1:5" x14ac:dyDescent="0.25">
      <c r="A74" s="25"/>
      <c r="B74" s="25"/>
      <c r="C74" s="25"/>
      <c r="D74" s="25"/>
      <c r="E74" s="25"/>
    </row>
    <row r="75" spans="1:5" x14ac:dyDescent="0.25">
      <c r="A75" s="25"/>
      <c r="B75" s="25"/>
      <c r="C75" s="25"/>
      <c r="D75" s="25"/>
      <c r="E75" s="25"/>
    </row>
    <row r="76" spans="1:5" x14ac:dyDescent="0.25">
      <c r="A76" s="25"/>
      <c r="B76" s="25"/>
      <c r="C76" s="25"/>
      <c r="D76" s="25"/>
      <c r="E76" s="25"/>
    </row>
    <row r="77" spans="1:5" x14ac:dyDescent="0.25">
      <c r="A77" s="25"/>
      <c r="B77" s="25"/>
      <c r="C77" s="25"/>
      <c r="D77" s="25"/>
      <c r="E77" s="25"/>
    </row>
    <row r="78" spans="1:5" x14ac:dyDescent="0.25">
      <c r="A78" s="25"/>
      <c r="B78" s="25"/>
      <c r="C78" s="25"/>
      <c r="D78" s="25"/>
      <c r="E78" s="25"/>
    </row>
    <row r="79" spans="1:5" x14ac:dyDescent="0.25">
      <c r="A79" s="25"/>
      <c r="B79" s="25"/>
      <c r="C79" s="25"/>
      <c r="D79" s="25"/>
      <c r="E79" s="25"/>
    </row>
    <row r="80" spans="1:5" x14ac:dyDescent="0.25">
      <c r="A80" s="25"/>
      <c r="B80" s="25"/>
      <c r="C80" s="25"/>
      <c r="D80" s="25"/>
      <c r="E80" s="25"/>
    </row>
    <row r="81" spans="1:5" x14ac:dyDescent="0.25">
      <c r="A81" s="25"/>
      <c r="B81" s="25"/>
      <c r="C81" s="25"/>
      <c r="D81" s="25"/>
      <c r="E81" s="25"/>
    </row>
  </sheetData>
  <mergeCells count="35">
    <mergeCell ref="B36:D36"/>
    <mergeCell ref="B19:D19"/>
    <mergeCell ref="A2:D2"/>
    <mergeCell ref="B23:D23"/>
    <mergeCell ref="B15:D15"/>
    <mergeCell ref="A1:D1"/>
    <mergeCell ref="A5:D5"/>
    <mergeCell ref="B34:D34"/>
    <mergeCell ref="A3:D3"/>
    <mergeCell ref="B11:D11"/>
    <mergeCell ref="B9:D9"/>
    <mergeCell ref="B7:D7"/>
    <mergeCell ref="C22:D22"/>
    <mergeCell ref="C16:D16"/>
    <mergeCell ref="C17:D17"/>
    <mergeCell ref="C18:D18"/>
    <mergeCell ref="C21:D21"/>
    <mergeCell ref="C13:D13"/>
    <mergeCell ref="C14:D14"/>
    <mergeCell ref="A55:D55"/>
    <mergeCell ref="C24:D24"/>
    <mergeCell ref="C25:D25"/>
    <mergeCell ref="C27:D27"/>
    <mergeCell ref="C28:D28"/>
    <mergeCell ref="C30:D30"/>
    <mergeCell ref="C51:D51"/>
    <mergeCell ref="C41:D41"/>
    <mergeCell ref="A31:D31"/>
    <mergeCell ref="A32:D32"/>
    <mergeCell ref="A33:D33"/>
    <mergeCell ref="C39:D39"/>
    <mergeCell ref="A29:D29"/>
    <mergeCell ref="A52:D52"/>
    <mergeCell ref="A26:D26"/>
    <mergeCell ref="A49:D49"/>
  </mergeCells>
  <dataValidations count="1">
    <dataValidation allowBlank="1" showInputMessage="1" sqref="B34:D34"/>
  </dataValidations>
  <pageMargins left="0.4" right="0.4" top="0.2" bottom="0.2" header="0.3" footer="0.3"/>
  <pageSetup orientation="portrait" r:id="rId1"/>
  <rowBreaks count="1" manualBreakCount="1">
    <brk id="32" max="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Validation!$A$16:$A$17</xm:f>
          </x14:formula1>
          <xm:sqref>B13</xm:sqref>
        </x14:dataValidation>
        <x14:dataValidation type="list" allowBlank="1" showInputMessage="1" showErrorMessage="1">
          <x14:formula1>
            <xm:f>Validation!$A$2:$A$13</xm:f>
          </x14:formula1>
          <xm:sqref>B15:D15</xm:sqref>
        </x14:dataValidation>
        <x14:dataValidation type="list" allowBlank="1" showInputMessage="1">
          <x14:formula1>
            <xm:f>Validation!C$2:C$27</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146"/>
  <sheetViews>
    <sheetView showGridLines="0" topLeftCell="A7" zoomScale="130" zoomScaleNormal="130" zoomScaleSheetLayoutView="80" workbookViewId="0">
      <selection activeCell="D12" sqref="D12"/>
    </sheetView>
  </sheetViews>
  <sheetFormatPr defaultRowHeight="12.75" x14ac:dyDescent="0.2"/>
  <cols>
    <col min="1" max="1" width="23.28515625" style="1" customWidth="1"/>
    <col min="2" max="6" width="12" style="1" customWidth="1"/>
    <col min="7" max="9" width="14.140625" style="1" customWidth="1"/>
    <col min="10" max="16384" width="9.140625" style="1"/>
  </cols>
  <sheetData>
    <row r="1" spans="1:9" ht="15" x14ac:dyDescent="0.25">
      <c r="A1" s="147" t="str">
        <f>Summary!A2</f>
        <v>Mandatory Fee Detail &amp; Request Form</v>
      </c>
      <c r="B1" s="147"/>
      <c r="C1" s="147"/>
      <c r="D1" s="147"/>
      <c r="E1" s="147"/>
      <c r="F1" s="147"/>
      <c r="G1" s="147"/>
      <c r="H1" s="147"/>
      <c r="I1" s="147"/>
    </row>
    <row r="2" spans="1:9" x14ac:dyDescent="0.2">
      <c r="A2" s="148" t="str">
        <f>Summary!A3</f>
        <v>Fiscal Year 2021</v>
      </c>
      <c r="B2" s="148"/>
      <c r="C2" s="148"/>
      <c r="D2" s="148"/>
      <c r="E2" s="148"/>
      <c r="F2" s="148"/>
      <c r="G2" s="148"/>
      <c r="H2" s="148"/>
      <c r="I2" s="148"/>
    </row>
    <row r="3" spans="1:9" x14ac:dyDescent="0.2">
      <c r="A3" s="148" t="str">
        <f>Summary!B7</f>
        <v>Georgia Institute of Technology</v>
      </c>
      <c r="B3" s="148"/>
      <c r="C3" s="148"/>
      <c r="D3" s="148"/>
      <c r="E3" s="148"/>
      <c r="F3" s="148"/>
      <c r="G3" s="148"/>
      <c r="H3" s="148"/>
      <c r="I3" s="148"/>
    </row>
    <row r="4" spans="1:9" x14ac:dyDescent="0.2">
      <c r="A4" s="149" t="str">
        <f>Summary!B11</f>
        <v xml:space="preserve">Student Activity  </v>
      </c>
      <c r="B4" s="149"/>
      <c r="C4" s="149"/>
      <c r="D4" s="149"/>
      <c r="E4" s="149"/>
      <c r="F4" s="149"/>
      <c r="G4" s="149"/>
      <c r="H4" s="149"/>
      <c r="I4" s="149"/>
    </row>
    <row r="5" spans="1:9" ht="6" customHeight="1" x14ac:dyDescent="0.2">
      <c r="A5" s="91"/>
      <c r="B5" s="91"/>
      <c r="C5" s="91"/>
      <c r="D5" s="91"/>
      <c r="E5" s="91"/>
      <c r="F5" s="91"/>
      <c r="G5" s="91"/>
      <c r="H5" s="91"/>
      <c r="I5" s="91"/>
    </row>
    <row r="6" spans="1:9" ht="30" customHeight="1" x14ac:dyDescent="0.25">
      <c r="A6" s="150" t="s">
        <v>144</v>
      </c>
      <c r="B6" s="150"/>
      <c r="C6" s="150"/>
      <c r="D6" s="150"/>
      <c r="E6" s="150"/>
      <c r="F6" s="150"/>
      <c r="G6" s="150"/>
      <c r="H6" s="150"/>
      <c r="I6" s="150"/>
    </row>
    <row r="7" spans="1:9" ht="6" customHeight="1" x14ac:dyDescent="0.2">
      <c r="A7" s="23"/>
      <c r="B7" s="22"/>
      <c r="C7" s="22"/>
      <c r="D7" s="22"/>
      <c r="E7" s="22"/>
      <c r="F7" s="22"/>
      <c r="G7" s="22"/>
      <c r="H7" s="22"/>
      <c r="I7" s="22"/>
    </row>
    <row r="8" spans="1:9" ht="47.25" x14ac:dyDescent="0.25">
      <c r="A8" s="65" t="s">
        <v>85</v>
      </c>
      <c r="B8" s="66" t="s">
        <v>95</v>
      </c>
      <c r="C8" s="66" t="s">
        <v>155</v>
      </c>
      <c r="D8" s="66" t="s">
        <v>156</v>
      </c>
      <c r="E8" s="66" t="s">
        <v>96</v>
      </c>
      <c r="F8" s="66" t="s">
        <v>157</v>
      </c>
      <c r="G8" s="66" t="s">
        <v>158</v>
      </c>
      <c r="H8" s="66" t="s">
        <v>159</v>
      </c>
      <c r="I8" s="67" t="s">
        <v>160</v>
      </c>
    </row>
    <row r="9" spans="1:9" s="54" customFormat="1" ht="15.75" x14ac:dyDescent="0.25">
      <c r="A9" s="56"/>
      <c r="B9" s="57"/>
      <c r="C9" s="57"/>
      <c r="D9" s="57"/>
      <c r="E9" s="57"/>
      <c r="F9" s="57"/>
      <c r="G9" s="57"/>
      <c r="H9" s="57"/>
      <c r="I9" s="57"/>
    </row>
    <row r="10" spans="1:9" ht="15" x14ac:dyDescent="0.25">
      <c r="A10" s="70" t="s">
        <v>78</v>
      </c>
      <c r="B10" s="62"/>
      <c r="C10" s="62"/>
      <c r="D10" s="62"/>
      <c r="E10" s="63"/>
      <c r="F10" s="63"/>
      <c r="G10" s="63"/>
      <c r="H10" s="63"/>
      <c r="I10" s="64"/>
    </row>
    <row r="11" spans="1:9" x14ac:dyDescent="0.2">
      <c r="A11" s="60" t="s">
        <v>83</v>
      </c>
      <c r="B11" s="83">
        <v>40</v>
      </c>
      <c r="C11" s="83">
        <v>40</v>
      </c>
      <c r="D11" s="83">
        <v>40</v>
      </c>
      <c r="E11" s="114">
        <v>22610</v>
      </c>
      <c r="F11" s="58">
        <f>+E11*1.01</f>
        <v>22836.1</v>
      </c>
      <c r="G11" s="104">
        <f>C11*F11</f>
        <v>913444</v>
      </c>
      <c r="H11" s="104">
        <f>I11-G11</f>
        <v>0</v>
      </c>
      <c r="I11" s="104">
        <f>F11*D11</f>
        <v>913444</v>
      </c>
    </row>
    <row r="12" spans="1:9" x14ac:dyDescent="0.2">
      <c r="A12" s="60" t="s">
        <v>82</v>
      </c>
      <c r="B12" s="83">
        <v>40</v>
      </c>
      <c r="C12" s="83">
        <v>40</v>
      </c>
      <c r="D12" s="83">
        <v>40</v>
      </c>
      <c r="E12" s="58"/>
      <c r="F12" s="58">
        <f t="shared" ref="F12:F14" si="0">+E12*1.01</f>
        <v>0</v>
      </c>
      <c r="G12" s="104">
        <f>C12*F12</f>
        <v>0</v>
      </c>
      <c r="H12" s="104">
        <f>I12-G12</f>
        <v>0</v>
      </c>
      <c r="I12" s="104">
        <f>F12*D12</f>
        <v>0</v>
      </c>
    </row>
    <row r="13" spans="1:9" x14ac:dyDescent="0.2">
      <c r="A13" s="60" t="s">
        <v>81</v>
      </c>
      <c r="B13" s="83">
        <v>40</v>
      </c>
      <c r="C13" s="83">
        <v>40</v>
      </c>
      <c r="D13" s="83">
        <v>40</v>
      </c>
      <c r="E13" s="58"/>
      <c r="F13" s="58">
        <f t="shared" si="0"/>
        <v>0</v>
      </c>
      <c r="G13" s="104">
        <f>C13*F13</f>
        <v>0</v>
      </c>
      <c r="H13" s="104">
        <f>I13-G13</f>
        <v>0</v>
      </c>
      <c r="I13" s="104">
        <f>F13*D13</f>
        <v>0</v>
      </c>
    </row>
    <row r="14" spans="1:9" x14ac:dyDescent="0.2">
      <c r="A14" s="60" t="s">
        <v>80</v>
      </c>
      <c r="B14" s="83">
        <v>0</v>
      </c>
      <c r="C14" s="83">
        <v>0</v>
      </c>
      <c r="D14" s="83">
        <v>0</v>
      </c>
      <c r="E14" s="58"/>
      <c r="F14" s="58">
        <f t="shared" si="0"/>
        <v>0</v>
      </c>
      <c r="G14" s="104">
        <f>C14*F14</f>
        <v>0</v>
      </c>
      <c r="H14" s="104">
        <f>I14-G14</f>
        <v>0</v>
      </c>
      <c r="I14" s="104">
        <f>F14*D14</f>
        <v>0</v>
      </c>
    </row>
    <row r="15" spans="1:9" x14ac:dyDescent="0.2">
      <c r="A15" s="101" t="s">
        <v>86</v>
      </c>
      <c r="B15" s="102"/>
      <c r="C15" s="102"/>
      <c r="D15" s="102"/>
      <c r="E15" s="103">
        <f>SUM(E11:E14)</f>
        <v>22610</v>
      </c>
      <c r="F15" s="103">
        <f>SUM(F11:F14)</f>
        <v>22836.1</v>
      </c>
      <c r="G15" s="107">
        <f>SUM(G11:G14)</f>
        <v>913444</v>
      </c>
      <c r="H15" s="107">
        <f>SUM(H11:H14)</f>
        <v>0</v>
      </c>
      <c r="I15" s="107">
        <f>SUM(I11:I14)</f>
        <v>913444</v>
      </c>
    </row>
    <row r="16" spans="1:9" s="53" customFormat="1" ht="8.1" customHeight="1" x14ac:dyDescent="0.2">
      <c r="A16" s="61"/>
      <c r="B16" s="84"/>
      <c r="C16" s="84"/>
      <c r="D16" s="84"/>
      <c r="E16" s="55"/>
      <c r="F16" s="55"/>
      <c r="G16" s="105"/>
      <c r="H16" s="105"/>
      <c r="I16" s="105"/>
    </row>
    <row r="17" spans="1:9" ht="15" x14ac:dyDescent="0.25">
      <c r="A17" s="69" t="s">
        <v>79</v>
      </c>
      <c r="B17" s="84"/>
      <c r="C17" s="84"/>
      <c r="D17" s="84"/>
      <c r="E17" s="55"/>
      <c r="F17" s="55"/>
      <c r="G17" s="105"/>
      <c r="H17" s="105"/>
      <c r="I17" s="105"/>
    </row>
    <row r="18" spans="1:9" x14ac:dyDescent="0.2">
      <c r="A18" s="60" t="s">
        <v>83</v>
      </c>
      <c r="B18" s="83">
        <v>40</v>
      </c>
      <c r="C18" s="83">
        <v>40</v>
      </c>
      <c r="D18" s="83">
        <v>40</v>
      </c>
      <c r="E18" s="114">
        <v>20123</v>
      </c>
      <c r="F18" s="58">
        <f>+E18*1.01</f>
        <v>20324.23</v>
      </c>
      <c r="G18" s="104">
        <f>C18*F18</f>
        <v>812969.2</v>
      </c>
      <c r="H18" s="104">
        <f>I18-G18</f>
        <v>0</v>
      </c>
      <c r="I18" s="104">
        <f>F18*D18</f>
        <v>812969.2</v>
      </c>
    </row>
    <row r="19" spans="1:9" x14ac:dyDescent="0.2">
      <c r="A19" s="60" t="s">
        <v>82</v>
      </c>
      <c r="B19" s="83">
        <v>40</v>
      </c>
      <c r="C19" s="83">
        <v>40</v>
      </c>
      <c r="D19" s="83">
        <v>40</v>
      </c>
      <c r="E19" s="58"/>
      <c r="F19" s="58">
        <f t="shared" ref="F19:F21" si="1">+E19*1.01</f>
        <v>0</v>
      </c>
      <c r="G19" s="104">
        <f>C19*F19</f>
        <v>0</v>
      </c>
      <c r="H19" s="104">
        <f>I19-G19</f>
        <v>0</v>
      </c>
      <c r="I19" s="104">
        <f>F19*D19</f>
        <v>0</v>
      </c>
    </row>
    <row r="20" spans="1:9" x14ac:dyDescent="0.2">
      <c r="A20" s="60" t="s">
        <v>81</v>
      </c>
      <c r="B20" s="83">
        <v>40</v>
      </c>
      <c r="C20" s="83">
        <v>40</v>
      </c>
      <c r="D20" s="83">
        <v>40</v>
      </c>
      <c r="E20" s="58"/>
      <c r="F20" s="58">
        <f t="shared" si="1"/>
        <v>0</v>
      </c>
      <c r="G20" s="104">
        <f>C20*F20</f>
        <v>0</v>
      </c>
      <c r="H20" s="104">
        <f>I20-G20</f>
        <v>0</v>
      </c>
      <c r="I20" s="104">
        <f>F20*D20</f>
        <v>0</v>
      </c>
    </row>
    <row r="21" spans="1:9" x14ac:dyDescent="0.2">
      <c r="A21" s="60" t="s">
        <v>80</v>
      </c>
      <c r="B21" s="83">
        <v>0</v>
      </c>
      <c r="C21" s="83">
        <v>0</v>
      </c>
      <c r="D21" s="83">
        <v>0</v>
      </c>
      <c r="E21" s="58"/>
      <c r="F21" s="58">
        <f t="shared" si="1"/>
        <v>0</v>
      </c>
      <c r="G21" s="104">
        <f>C21*F21</f>
        <v>0</v>
      </c>
      <c r="H21" s="104">
        <f>I21-G21</f>
        <v>0</v>
      </c>
      <c r="I21" s="104">
        <f>F21*D21</f>
        <v>0</v>
      </c>
    </row>
    <row r="22" spans="1:9" x14ac:dyDescent="0.2">
      <c r="A22" s="101" t="s">
        <v>87</v>
      </c>
      <c r="B22" s="102"/>
      <c r="C22" s="102"/>
      <c r="D22" s="102"/>
      <c r="E22" s="103">
        <f>SUM(E18:E21)</f>
        <v>20123</v>
      </c>
      <c r="F22" s="103">
        <f t="shared" ref="F22" si="2">SUM(F18:F21)</f>
        <v>20324.23</v>
      </c>
      <c r="G22" s="107">
        <f t="shared" ref="G22" si="3">SUM(G18:G21)</f>
        <v>812969.2</v>
      </c>
      <c r="H22" s="107">
        <f t="shared" ref="H22" si="4">SUM(H18:H21)</f>
        <v>0</v>
      </c>
      <c r="I22" s="107">
        <f t="shared" ref="I22" si="5">SUM(I18:I21)</f>
        <v>812969.2</v>
      </c>
    </row>
    <row r="23" spans="1:9" s="53" customFormat="1" ht="8.1" customHeight="1" x14ac:dyDescent="0.2">
      <c r="A23" s="61"/>
      <c r="B23" s="84"/>
      <c r="C23" s="84"/>
      <c r="D23" s="84"/>
      <c r="E23" s="55"/>
      <c r="F23" s="55"/>
      <c r="G23" s="105"/>
      <c r="H23" s="105"/>
      <c r="I23" s="105"/>
    </row>
    <row r="24" spans="1:9" ht="15" x14ac:dyDescent="0.25">
      <c r="A24" s="68" t="s">
        <v>84</v>
      </c>
      <c r="B24" s="85"/>
      <c r="C24" s="85"/>
      <c r="D24" s="85"/>
      <c r="E24" s="59"/>
      <c r="F24" s="59"/>
      <c r="G24" s="106"/>
      <c r="H24" s="106"/>
      <c r="I24" s="106"/>
    </row>
    <row r="25" spans="1:9" x14ac:dyDescent="0.2">
      <c r="A25" s="60" t="s">
        <v>83</v>
      </c>
      <c r="B25" s="83">
        <v>40</v>
      </c>
      <c r="C25" s="83">
        <v>40</v>
      </c>
      <c r="D25" s="83">
        <v>40</v>
      </c>
      <c r="E25" s="114">
        <v>5999</v>
      </c>
      <c r="F25" s="58">
        <f>+E25*1.01</f>
        <v>6058.99</v>
      </c>
      <c r="G25" s="104">
        <f>C25*F25</f>
        <v>242359.59999999998</v>
      </c>
      <c r="H25" s="104">
        <f>I25-G25</f>
        <v>0</v>
      </c>
      <c r="I25" s="104">
        <f>F25*D25</f>
        <v>242359.59999999998</v>
      </c>
    </row>
    <row r="26" spans="1:9" x14ac:dyDescent="0.2">
      <c r="A26" s="60" t="s">
        <v>82</v>
      </c>
      <c r="B26" s="83">
        <v>40</v>
      </c>
      <c r="C26" s="83">
        <v>40</v>
      </c>
      <c r="D26" s="83">
        <v>40</v>
      </c>
      <c r="E26" s="58"/>
      <c r="F26" s="58">
        <f t="shared" ref="F26:F28" si="6">+E26*1.01</f>
        <v>0</v>
      </c>
      <c r="G26" s="104">
        <f>C26*F26</f>
        <v>0</v>
      </c>
      <c r="H26" s="104">
        <f>I26-G26</f>
        <v>0</v>
      </c>
      <c r="I26" s="104">
        <f>F26*D26</f>
        <v>0</v>
      </c>
    </row>
    <row r="27" spans="1:9" x14ac:dyDescent="0.2">
      <c r="A27" s="60" t="s">
        <v>81</v>
      </c>
      <c r="B27" s="83">
        <v>40</v>
      </c>
      <c r="C27" s="83">
        <v>40</v>
      </c>
      <c r="D27" s="83">
        <v>40</v>
      </c>
      <c r="E27" s="58"/>
      <c r="F27" s="58">
        <f t="shared" si="6"/>
        <v>0</v>
      </c>
      <c r="G27" s="104">
        <f>C27*F27</f>
        <v>0</v>
      </c>
      <c r="H27" s="104">
        <f>I27-G27</f>
        <v>0</v>
      </c>
      <c r="I27" s="104">
        <f>F27*D27</f>
        <v>0</v>
      </c>
    </row>
    <row r="28" spans="1:9" x14ac:dyDescent="0.2">
      <c r="A28" s="60" t="s">
        <v>80</v>
      </c>
      <c r="B28" s="83">
        <v>0</v>
      </c>
      <c r="C28" s="83">
        <v>0</v>
      </c>
      <c r="D28" s="83">
        <v>0</v>
      </c>
      <c r="E28" s="58"/>
      <c r="F28" s="58">
        <f t="shared" si="6"/>
        <v>0</v>
      </c>
      <c r="G28" s="104">
        <f>C28*F28</f>
        <v>0</v>
      </c>
      <c r="H28" s="104">
        <f>I28-G28</f>
        <v>0</v>
      </c>
      <c r="I28" s="104">
        <f>F28*D28</f>
        <v>0</v>
      </c>
    </row>
    <row r="29" spans="1:9" x14ac:dyDescent="0.2">
      <c r="A29" s="101" t="s">
        <v>88</v>
      </c>
      <c r="B29" s="102"/>
      <c r="C29" s="102"/>
      <c r="D29" s="102"/>
      <c r="E29" s="103">
        <f>SUM(E25:E28)</f>
        <v>5999</v>
      </c>
      <c r="F29" s="103">
        <f t="shared" ref="F29" si="7">SUM(F25:F28)</f>
        <v>6058.99</v>
      </c>
      <c r="G29" s="107">
        <f t="shared" ref="G29" si="8">SUM(G25:G28)</f>
        <v>242359.59999999998</v>
      </c>
      <c r="H29" s="107">
        <f t="shared" ref="H29" si="9">SUM(H25:H28)</f>
        <v>0</v>
      </c>
      <c r="I29" s="107">
        <f t="shared" ref="I29" si="10">SUM(I25:I28)</f>
        <v>242359.59999999998</v>
      </c>
    </row>
    <row r="30" spans="1:9" ht="8.1" customHeight="1" x14ac:dyDescent="0.2">
      <c r="A30" s="61"/>
      <c r="B30" s="84"/>
      <c r="C30" s="84"/>
      <c r="D30" s="84"/>
      <c r="E30" s="55"/>
      <c r="F30" s="55"/>
      <c r="G30" s="105"/>
      <c r="H30" s="105"/>
      <c r="I30" s="105"/>
    </row>
    <row r="31" spans="1:9" x14ac:dyDescent="0.2">
      <c r="A31" s="13" t="s">
        <v>89</v>
      </c>
      <c r="B31" s="86"/>
      <c r="C31" s="86"/>
      <c r="D31" s="86"/>
      <c r="E31" s="21">
        <f>E29+E22+E15</f>
        <v>48732</v>
      </c>
      <c r="F31" s="21">
        <f t="shared" ref="F31:I31" si="11">F29+F22+F15</f>
        <v>49219.32</v>
      </c>
      <c r="G31" s="78">
        <f t="shared" si="11"/>
        <v>1968772.7999999998</v>
      </c>
      <c r="H31" s="78">
        <f t="shared" si="11"/>
        <v>0</v>
      </c>
      <c r="I31" s="78">
        <f t="shared" si="11"/>
        <v>1968772.7999999998</v>
      </c>
    </row>
    <row r="32" spans="1:9" ht="13.15" customHeight="1" x14ac:dyDescent="0.2"/>
    <row r="33" ht="13.15" customHeight="1" x14ac:dyDescent="0.2"/>
    <row r="34" ht="13.15" customHeight="1" x14ac:dyDescent="0.2"/>
    <row r="35" ht="13.15" customHeight="1" x14ac:dyDescent="0.2"/>
    <row r="36" ht="13.15" customHeight="1" x14ac:dyDescent="0.2"/>
    <row r="37" ht="13.15" customHeight="1" x14ac:dyDescent="0.2"/>
    <row r="38" ht="13.15" customHeight="1" x14ac:dyDescent="0.2"/>
    <row r="39" ht="13.15" customHeight="1" x14ac:dyDescent="0.2"/>
    <row r="40" ht="13.15" customHeight="1" x14ac:dyDescent="0.2"/>
    <row r="41" ht="13.15" customHeight="1" x14ac:dyDescent="0.2"/>
    <row r="42" ht="13.15" customHeight="1" x14ac:dyDescent="0.2"/>
    <row r="43" ht="13.15" customHeight="1" x14ac:dyDescent="0.2"/>
    <row r="44" ht="13.15" customHeight="1" x14ac:dyDescent="0.2"/>
    <row r="45" ht="13.15" customHeight="1" x14ac:dyDescent="0.2"/>
    <row r="46" ht="13.15" customHeight="1" x14ac:dyDescent="0.2"/>
    <row r="47" ht="13.15" customHeight="1" x14ac:dyDescent="0.2"/>
    <row r="4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sheetData>
  <sortState ref="A23:J26">
    <sortCondition descending="1" ref="A23"/>
  </sortState>
  <mergeCells count="5">
    <mergeCell ref="A1:I1"/>
    <mergeCell ref="A2:I2"/>
    <mergeCell ref="A3:I3"/>
    <mergeCell ref="A4:I4"/>
    <mergeCell ref="A6:I6"/>
  </mergeCells>
  <printOptions horizontalCentered="1"/>
  <pageMargins left="0.25" right="0.25" top="0.25" bottom="0.25" header="0.5" footer="0.5"/>
  <pageSetup scale="8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topLeftCell="A4" zoomScale="120" zoomScaleNormal="120" zoomScaleSheetLayoutView="80" workbookViewId="0">
      <selection activeCell="A40" sqref="A40"/>
    </sheetView>
  </sheetViews>
  <sheetFormatPr defaultRowHeight="12.75" x14ac:dyDescent="0.2"/>
  <cols>
    <col min="1" max="1" width="39" style="1" customWidth="1"/>
    <col min="2" max="4" width="14.7109375" style="1" customWidth="1"/>
    <col min="5" max="7" width="15.7109375" style="1" customWidth="1"/>
    <col min="8" max="16384" width="9.140625" style="1"/>
  </cols>
  <sheetData>
    <row r="1" spans="1:7" ht="15" x14ac:dyDescent="0.25">
      <c r="A1" s="147" t="str">
        <f>Summary!A2</f>
        <v>Mandatory Fee Detail &amp; Request Form</v>
      </c>
      <c r="B1" s="147"/>
      <c r="C1" s="147"/>
      <c r="D1" s="147"/>
      <c r="E1" s="147"/>
      <c r="F1" s="147"/>
      <c r="G1" s="147"/>
    </row>
    <row r="2" spans="1:7" x14ac:dyDescent="0.2">
      <c r="A2" s="148" t="str">
        <f>Summary!A3</f>
        <v>Fiscal Year 2021</v>
      </c>
      <c r="B2" s="148"/>
      <c r="C2" s="148"/>
      <c r="D2" s="148"/>
      <c r="E2" s="148"/>
      <c r="F2" s="148"/>
      <c r="G2" s="148"/>
    </row>
    <row r="3" spans="1:7" x14ac:dyDescent="0.2">
      <c r="A3" s="148" t="str">
        <f>Summary!B7</f>
        <v>Georgia Institute of Technology</v>
      </c>
      <c r="B3" s="148"/>
      <c r="C3" s="148"/>
      <c r="D3" s="148"/>
      <c r="E3" s="148"/>
      <c r="F3" s="148"/>
      <c r="G3" s="148"/>
    </row>
    <row r="4" spans="1:7" x14ac:dyDescent="0.2">
      <c r="A4" s="149" t="str">
        <f>Summary!B11</f>
        <v xml:space="preserve">Student Activity  </v>
      </c>
      <c r="B4" s="149"/>
      <c r="C4" s="149"/>
      <c r="D4" s="149"/>
      <c r="E4" s="149"/>
      <c r="F4" s="149"/>
      <c r="G4" s="149"/>
    </row>
    <row r="5" spans="1:7" ht="6" customHeight="1" x14ac:dyDescent="0.2">
      <c r="A5" s="91"/>
      <c r="B5" s="91"/>
      <c r="C5" s="91"/>
      <c r="D5" s="91"/>
      <c r="E5" s="91"/>
      <c r="F5" s="91"/>
      <c r="G5" s="91"/>
    </row>
    <row r="6" spans="1:7" ht="27.95" customHeight="1" x14ac:dyDescent="0.2">
      <c r="A6" s="157" t="s">
        <v>145</v>
      </c>
      <c r="B6" s="157"/>
      <c r="C6" s="157"/>
      <c r="D6" s="157"/>
      <c r="E6" s="157"/>
      <c r="F6" s="157"/>
      <c r="G6" s="157"/>
    </row>
    <row r="7" spans="1:7" ht="6" customHeight="1" x14ac:dyDescent="0.2">
      <c r="A7" s="23"/>
      <c r="B7" s="2"/>
      <c r="C7" s="3"/>
      <c r="D7" s="3"/>
      <c r="E7" s="3"/>
      <c r="F7" s="3"/>
      <c r="G7" s="3"/>
    </row>
    <row r="8" spans="1:7" ht="25.5" x14ac:dyDescent="0.2">
      <c r="A8" s="4"/>
      <c r="B8" s="5" t="s">
        <v>97</v>
      </c>
      <c r="C8" s="5" t="s">
        <v>161</v>
      </c>
      <c r="D8" s="5" t="s">
        <v>162</v>
      </c>
      <c r="E8" s="5" t="s">
        <v>163</v>
      </c>
      <c r="F8" s="5" t="s">
        <v>159</v>
      </c>
      <c r="G8" s="5" t="s">
        <v>160</v>
      </c>
    </row>
    <row r="9" spans="1:7" x14ac:dyDescent="0.2">
      <c r="A9" s="6" t="s">
        <v>3</v>
      </c>
      <c r="B9" s="8"/>
      <c r="C9" s="8"/>
      <c r="D9" s="9"/>
      <c r="E9" s="9"/>
      <c r="F9" s="9"/>
      <c r="G9" s="9"/>
    </row>
    <row r="10" spans="1:7" x14ac:dyDescent="0.2">
      <c r="A10" s="154" t="s">
        <v>4</v>
      </c>
      <c r="B10" s="155"/>
      <c r="C10" s="155"/>
      <c r="D10" s="155"/>
      <c r="E10" s="155"/>
      <c r="F10" s="155"/>
      <c r="G10" s="156"/>
    </row>
    <row r="11" spans="1:7" x14ac:dyDescent="0.2">
      <c r="A11" s="10" t="s">
        <v>66</v>
      </c>
      <c r="B11" s="71">
        <v>1892057</v>
      </c>
      <c r="C11" s="71">
        <v>1815754.92</v>
      </c>
      <c r="D11" s="71">
        <v>1904738.7999999998</v>
      </c>
      <c r="E11" s="71">
        <f>'Revenue Projections'!G31</f>
        <v>1968772.7999999998</v>
      </c>
      <c r="F11" s="71">
        <f>'Revenue Projections'!H31</f>
        <v>0</v>
      </c>
      <c r="G11" s="71">
        <f>'Revenue Projections'!I31</f>
        <v>1968772.7999999998</v>
      </c>
    </row>
    <row r="12" spans="1:7" x14ac:dyDescent="0.2">
      <c r="A12" s="11" t="s">
        <v>5</v>
      </c>
      <c r="B12" s="71">
        <v>-38328</v>
      </c>
      <c r="C12" s="71">
        <v>-35934.800000000003</v>
      </c>
      <c r="D12" s="71">
        <v>-38000</v>
      </c>
      <c r="E12" s="71">
        <v>-38500</v>
      </c>
      <c r="F12" s="71"/>
      <c r="G12" s="72">
        <f t="shared" ref="G12:G32" si="0">E12+F12</f>
        <v>-38500</v>
      </c>
    </row>
    <row r="13" spans="1:7" x14ac:dyDescent="0.2">
      <c r="A13" s="10" t="s">
        <v>6</v>
      </c>
      <c r="B13" s="71"/>
      <c r="C13" s="71"/>
      <c r="D13" s="71"/>
      <c r="E13" s="71"/>
      <c r="F13" s="71"/>
      <c r="G13" s="72">
        <f t="shared" si="0"/>
        <v>0</v>
      </c>
    </row>
    <row r="14" spans="1:7" x14ac:dyDescent="0.2">
      <c r="A14" s="151" t="s">
        <v>7</v>
      </c>
      <c r="B14" s="152"/>
      <c r="C14" s="152"/>
      <c r="D14" s="152"/>
      <c r="E14" s="152"/>
      <c r="F14" s="152"/>
      <c r="G14" s="153"/>
    </row>
    <row r="15" spans="1:7" x14ac:dyDescent="0.2">
      <c r="A15" s="10" t="s">
        <v>8</v>
      </c>
      <c r="B15" s="71"/>
      <c r="C15" s="71"/>
      <c r="D15" s="71"/>
      <c r="E15" s="71"/>
      <c r="F15" s="71"/>
      <c r="G15" s="72">
        <f t="shared" si="0"/>
        <v>0</v>
      </c>
    </row>
    <row r="16" spans="1:7" x14ac:dyDescent="0.2">
      <c r="A16" s="10" t="s">
        <v>9</v>
      </c>
      <c r="B16" s="71"/>
      <c r="C16" s="71"/>
      <c r="D16" s="71"/>
      <c r="E16" s="71"/>
      <c r="F16" s="71"/>
      <c r="G16" s="72">
        <f t="shared" si="0"/>
        <v>0</v>
      </c>
    </row>
    <row r="17" spans="1:7" x14ac:dyDescent="0.2">
      <c r="A17" s="10" t="s">
        <v>10</v>
      </c>
      <c r="B17" s="71"/>
      <c r="C17" s="71"/>
      <c r="D17" s="71"/>
      <c r="E17" s="71"/>
      <c r="F17" s="71"/>
      <c r="G17" s="72">
        <f t="shared" si="0"/>
        <v>0</v>
      </c>
    </row>
    <row r="18" spans="1:7" x14ac:dyDescent="0.2">
      <c r="A18" s="10" t="s">
        <v>11</v>
      </c>
      <c r="B18" s="71"/>
      <c r="C18" s="71"/>
      <c r="D18" s="71"/>
      <c r="E18" s="71"/>
      <c r="F18" s="71"/>
      <c r="G18" s="72">
        <f t="shared" si="0"/>
        <v>0</v>
      </c>
    </row>
    <row r="19" spans="1:7" x14ac:dyDescent="0.2">
      <c r="A19" s="10" t="s">
        <v>12</v>
      </c>
      <c r="B19" s="71"/>
      <c r="C19" s="71"/>
      <c r="D19" s="71"/>
      <c r="E19" s="71"/>
      <c r="F19" s="71"/>
      <c r="G19" s="72">
        <f t="shared" si="0"/>
        <v>0</v>
      </c>
    </row>
    <row r="20" spans="1:7" x14ac:dyDescent="0.2">
      <c r="A20" s="10" t="s">
        <v>13</v>
      </c>
      <c r="B20" s="71"/>
      <c r="C20" s="71"/>
      <c r="D20" s="71"/>
      <c r="E20" s="71"/>
      <c r="F20" s="71"/>
      <c r="G20" s="72">
        <f t="shared" si="0"/>
        <v>0</v>
      </c>
    </row>
    <row r="21" spans="1:7" x14ac:dyDescent="0.2">
      <c r="A21" s="10" t="s">
        <v>14</v>
      </c>
      <c r="B21" s="71"/>
      <c r="C21" s="71"/>
      <c r="D21" s="71"/>
      <c r="E21" s="71"/>
      <c r="F21" s="71"/>
      <c r="G21" s="72">
        <f t="shared" si="0"/>
        <v>0</v>
      </c>
    </row>
    <row r="22" spans="1:7" x14ac:dyDescent="0.2">
      <c r="A22" s="10" t="s">
        <v>15</v>
      </c>
      <c r="B22" s="71"/>
      <c r="C22" s="71"/>
      <c r="D22" s="71"/>
      <c r="E22" s="71"/>
      <c r="F22" s="71"/>
      <c r="G22" s="72">
        <f t="shared" si="0"/>
        <v>0</v>
      </c>
    </row>
    <row r="23" spans="1:7" x14ac:dyDescent="0.2">
      <c r="A23" s="10" t="s">
        <v>16</v>
      </c>
      <c r="B23" s="71"/>
      <c r="C23" s="71"/>
      <c r="D23" s="71"/>
      <c r="E23" s="71"/>
      <c r="F23" s="71"/>
      <c r="G23" s="72">
        <f t="shared" si="0"/>
        <v>0</v>
      </c>
    </row>
    <row r="24" spans="1:7" x14ac:dyDescent="0.2">
      <c r="A24" s="10" t="s">
        <v>17</v>
      </c>
      <c r="B24" s="71"/>
      <c r="C24" s="71"/>
      <c r="D24" s="71"/>
      <c r="E24" s="71"/>
      <c r="F24" s="71"/>
      <c r="G24" s="72">
        <f t="shared" si="0"/>
        <v>0</v>
      </c>
    </row>
    <row r="25" spans="1:7" x14ac:dyDescent="0.2">
      <c r="A25" s="10" t="s">
        <v>18</v>
      </c>
      <c r="B25" s="71"/>
      <c r="C25" s="71"/>
      <c r="D25" s="71"/>
      <c r="E25" s="71"/>
      <c r="F25" s="71"/>
      <c r="G25" s="72">
        <f t="shared" si="0"/>
        <v>0</v>
      </c>
    </row>
    <row r="26" spans="1:7" x14ac:dyDescent="0.2">
      <c r="A26" s="10" t="s">
        <v>19</v>
      </c>
      <c r="B26" s="71"/>
      <c r="C26" s="71"/>
      <c r="D26" s="71"/>
      <c r="E26" s="71"/>
      <c r="F26" s="71"/>
      <c r="G26" s="72">
        <f t="shared" si="0"/>
        <v>0</v>
      </c>
    </row>
    <row r="27" spans="1:7" x14ac:dyDescent="0.2">
      <c r="A27" s="10" t="s">
        <v>20</v>
      </c>
      <c r="B27" s="71"/>
      <c r="C27" s="71"/>
      <c r="D27" s="71"/>
      <c r="E27" s="71"/>
      <c r="F27" s="71"/>
      <c r="G27" s="72">
        <f t="shared" si="0"/>
        <v>0</v>
      </c>
    </row>
    <row r="28" spans="1:7" x14ac:dyDescent="0.2">
      <c r="A28" s="10" t="s">
        <v>91</v>
      </c>
      <c r="B28" s="71"/>
      <c r="C28" s="71"/>
      <c r="D28" s="71"/>
      <c r="E28" s="71"/>
      <c r="F28" s="71"/>
      <c r="G28" s="72">
        <f t="shared" si="0"/>
        <v>0</v>
      </c>
    </row>
    <row r="29" spans="1:7" x14ac:dyDescent="0.2">
      <c r="A29" s="10" t="s">
        <v>21</v>
      </c>
      <c r="B29" s="71"/>
      <c r="C29" s="71"/>
      <c r="D29" s="71"/>
      <c r="E29" s="71"/>
      <c r="F29" s="71"/>
      <c r="G29" s="72">
        <f t="shared" si="0"/>
        <v>0</v>
      </c>
    </row>
    <row r="30" spans="1:7" x14ac:dyDescent="0.2">
      <c r="A30" s="151" t="s">
        <v>22</v>
      </c>
      <c r="B30" s="152"/>
      <c r="C30" s="152"/>
      <c r="D30" s="152"/>
      <c r="E30" s="152"/>
      <c r="F30" s="152"/>
      <c r="G30" s="153"/>
    </row>
    <row r="31" spans="1:7" x14ac:dyDescent="0.2">
      <c r="A31" s="12" t="s">
        <v>23</v>
      </c>
      <c r="B31" s="71"/>
      <c r="C31" s="71"/>
      <c r="D31" s="72"/>
      <c r="E31" s="72"/>
      <c r="F31" s="72"/>
      <c r="G31" s="72">
        <f t="shared" si="0"/>
        <v>0</v>
      </c>
    </row>
    <row r="32" spans="1:7" x14ac:dyDescent="0.2">
      <c r="A32" s="12" t="s">
        <v>24</v>
      </c>
      <c r="B32" s="71">
        <v>29378</v>
      </c>
      <c r="C32" s="71">
        <v>35794</v>
      </c>
      <c r="D32" s="72"/>
      <c r="E32" s="72"/>
      <c r="F32" s="72"/>
      <c r="G32" s="72">
        <f t="shared" si="0"/>
        <v>0</v>
      </c>
    </row>
    <row r="33" spans="1:9" x14ac:dyDescent="0.2">
      <c r="A33" s="13" t="s">
        <v>25</v>
      </c>
      <c r="B33" s="78">
        <f t="shared" ref="B33:G33" si="1">SUM(B11:B32)</f>
        <v>1883107</v>
      </c>
      <c r="C33" s="78">
        <f t="shared" si="1"/>
        <v>1815614.1199999999</v>
      </c>
      <c r="D33" s="78">
        <f t="shared" si="1"/>
        <v>1866738.7999999998</v>
      </c>
      <c r="E33" s="78">
        <f t="shared" si="1"/>
        <v>1930272.7999999998</v>
      </c>
      <c r="F33" s="78">
        <f t="shared" si="1"/>
        <v>0</v>
      </c>
      <c r="G33" s="78">
        <f t="shared" si="1"/>
        <v>1930272.7999999998</v>
      </c>
    </row>
    <row r="34" spans="1:9" ht="6" customHeight="1" x14ac:dyDescent="0.2">
      <c r="A34" s="7"/>
      <c r="B34" s="73"/>
      <c r="C34" s="73"/>
      <c r="D34" s="74"/>
      <c r="E34" s="74"/>
      <c r="F34" s="74"/>
      <c r="G34" s="74"/>
    </row>
    <row r="35" spans="1:9" x14ac:dyDescent="0.2">
      <c r="A35" s="6" t="s">
        <v>26</v>
      </c>
      <c r="B35" s="71"/>
      <c r="C35" s="71"/>
      <c r="D35" s="72"/>
      <c r="E35" s="72"/>
      <c r="F35" s="72"/>
      <c r="G35" s="72"/>
    </row>
    <row r="36" spans="1:9" x14ac:dyDescent="0.2">
      <c r="A36" s="154" t="s">
        <v>27</v>
      </c>
      <c r="B36" s="155"/>
      <c r="C36" s="155"/>
      <c r="D36" s="155"/>
      <c r="E36" s="155"/>
      <c r="F36" s="155"/>
      <c r="G36" s="156"/>
    </row>
    <row r="37" spans="1:9" x14ac:dyDescent="0.2">
      <c r="A37" s="10" t="s">
        <v>28</v>
      </c>
      <c r="B37" s="71">
        <f>133708.48+28996.65</f>
        <v>162705.13</v>
      </c>
      <c r="C37" s="71">
        <v>153895</v>
      </c>
      <c r="D37" s="71">
        <v>230975.64300000001</v>
      </c>
      <c r="E37" s="71">
        <f>D37*1.05</f>
        <v>242524.42515000002</v>
      </c>
      <c r="F37" s="71"/>
      <c r="G37" s="72">
        <f t="shared" ref="G37:G66" si="2">E37+F37</f>
        <v>242524.42515000002</v>
      </c>
    </row>
    <row r="38" spans="1:9" x14ac:dyDescent="0.2">
      <c r="A38" s="10" t="s">
        <v>29</v>
      </c>
      <c r="B38" s="71">
        <f>12751.11+26431.01+1038.44+15927.75</f>
        <v>56148.31</v>
      </c>
      <c r="C38" s="71">
        <v>52228</v>
      </c>
      <c r="D38" s="71">
        <v>56148.31</v>
      </c>
      <c r="E38" s="71">
        <f t="shared" ref="E38:E39" si="3">D38*1.05</f>
        <v>58955.7255</v>
      </c>
      <c r="F38" s="71"/>
      <c r="G38" s="72">
        <f t="shared" si="2"/>
        <v>58955.7255</v>
      </c>
    </row>
    <row r="39" spans="1:9" x14ac:dyDescent="0.2">
      <c r="A39" s="10" t="s">
        <v>30</v>
      </c>
      <c r="B39" s="71">
        <v>49415.65</v>
      </c>
      <c r="C39" s="71">
        <v>49092</v>
      </c>
      <c r="D39" s="71">
        <v>74858.55575</v>
      </c>
      <c r="E39" s="71">
        <f t="shared" si="3"/>
        <v>78601.483537499997</v>
      </c>
      <c r="F39" s="71"/>
      <c r="G39" s="72">
        <f t="shared" si="2"/>
        <v>78601.483537499997</v>
      </c>
    </row>
    <row r="40" spans="1:9" x14ac:dyDescent="0.2">
      <c r="A40" s="10" t="s">
        <v>31</v>
      </c>
      <c r="B40" s="71"/>
      <c r="C40" s="71"/>
      <c r="D40" s="71"/>
      <c r="E40" s="71"/>
      <c r="F40" s="71"/>
      <c r="G40" s="72">
        <f t="shared" si="2"/>
        <v>0</v>
      </c>
      <c r="I40" s="77"/>
    </row>
    <row r="41" spans="1:9" x14ac:dyDescent="0.2">
      <c r="A41" s="151" t="s">
        <v>32</v>
      </c>
      <c r="B41" s="152"/>
      <c r="C41" s="152"/>
      <c r="D41" s="152"/>
      <c r="E41" s="152"/>
      <c r="F41" s="152"/>
      <c r="G41" s="153"/>
    </row>
    <row r="42" spans="1:9" x14ac:dyDescent="0.2">
      <c r="A42" s="10" t="s">
        <v>33</v>
      </c>
      <c r="B42" s="71">
        <v>61998</v>
      </c>
      <c r="C42" s="71">
        <v>59585</v>
      </c>
      <c r="D42" s="71">
        <f>'[1]Financial Data'!$E42</f>
        <v>0</v>
      </c>
      <c r="E42" s="71">
        <f t="shared" ref="E42:E43" si="4">D42*1.05</f>
        <v>0</v>
      </c>
      <c r="F42" s="71"/>
      <c r="G42" s="72">
        <f t="shared" si="2"/>
        <v>0</v>
      </c>
    </row>
    <row r="43" spans="1:9" x14ac:dyDescent="0.2">
      <c r="A43" s="10" t="s">
        <v>34</v>
      </c>
      <c r="B43" s="71">
        <v>101841</v>
      </c>
      <c r="C43" s="71">
        <v>81208</v>
      </c>
      <c r="D43" s="71">
        <v>112280</v>
      </c>
      <c r="E43" s="71">
        <f t="shared" si="4"/>
        <v>117894</v>
      </c>
      <c r="F43" s="71"/>
      <c r="G43" s="72">
        <f t="shared" si="2"/>
        <v>117894</v>
      </c>
    </row>
    <row r="44" spans="1:9" x14ac:dyDescent="0.2">
      <c r="A44" s="151" t="s">
        <v>35</v>
      </c>
      <c r="B44" s="152"/>
      <c r="C44" s="152"/>
      <c r="D44" s="152"/>
      <c r="E44" s="152"/>
      <c r="F44" s="152"/>
      <c r="G44" s="153"/>
    </row>
    <row r="45" spans="1:9" x14ac:dyDescent="0.2">
      <c r="A45" s="10" t="s">
        <v>36</v>
      </c>
      <c r="B45" s="71">
        <v>0</v>
      </c>
      <c r="C45" s="71"/>
      <c r="D45" s="71"/>
      <c r="E45" s="71"/>
      <c r="F45" s="71"/>
      <c r="G45" s="72">
        <f t="shared" si="2"/>
        <v>0</v>
      </c>
    </row>
    <row r="46" spans="1:9" x14ac:dyDescent="0.2">
      <c r="A46" s="10" t="s">
        <v>37</v>
      </c>
      <c r="B46" s="71">
        <v>240630</v>
      </c>
      <c r="C46" s="71">
        <v>463410</v>
      </c>
      <c r="D46" s="71">
        <f>C46*1.01</f>
        <v>468044.1</v>
      </c>
      <c r="E46" s="71">
        <f t="shared" ref="E46:E59" si="5">D46*1.05</f>
        <v>491446.30499999999</v>
      </c>
      <c r="F46" s="71"/>
      <c r="G46" s="72">
        <f t="shared" si="2"/>
        <v>491446.30499999999</v>
      </c>
    </row>
    <row r="47" spans="1:9" x14ac:dyDescent="0.2">
      <c r="A47" s="10" t="s">
        <v>38</v>
      </c>
      <c r="B47" s="71">
        <v>6906</v>
      </c>
      <c r="C47" s="71">
        <v>11866</v>
      </c>
      <c r="D47" s="71">
        <f t="shared" ref="D47:D59" si="6">C47*1.01</f>
        <v>11984.66</v>
      </c>
      <c r="E47" s="71">
        <f t="shared" si="5"/>
        <v>12583.893</v>
      </c>
      <c r="F47" s="71"/>
      <c r="G47" s="72">
        <f t="shared" si="2"/>
        <v>12583.893</v>
      </c>
    </row>
    <row r="48" spans="1:9" x14ac:dyDescent="0.2">
      <c r="A48" s="10" t="s">
        <v>39</v>
      </c>
      <c r="B48" s="71"/>
      <c r="C48" s="71"/>
      <c r="D48" s="71">
        <f t="shared" si="6"/>
        <v>0</v>
      </c>
      <c r="E48" s="71">
        <f t="shared" si="5"/>
        <v>0</v>
      </c>
      <c r="F48" s="71"/>
      <c r="G48" s="72">
        <f t="shared" si="2"/>
        <v>0</v>
      </c>
    </row>
    <row r="49" spans="1:7" x14ac:dyDescent="0.2">
      <c r="A49" s="10" t="s">
        <v>40</v>
      </c>
      <c r="B49" s="71">
        <f>117147.76+1626.56+6200</f>
        <v>124974.31999999999</v>
      </c>
      <c r="C49" s="71">
        <v>161733</v>
      </c>
      <c r="D49" s="71">
        <f t="shared" si="6"/>
        <v>163350.32999999999</v>
      </c>
      <c r="E49" s="71">
        <f t="shared" si="5"/>
        <v>171517.84649999999</v>
      </c>
      <c r="F49" s="71"/>
      <c r="G49" s="72">
        <f t="shared" si="2"/>
        <v>171517.84649999999</v>
      </c>
    </row>
    <row r="50" spans="1:7" x14ac:dyDescent="0.2">
      <c r="A50" s="10" t="s">
        <v>41</v>
      </c>
      <c r="B50" s="71"/>
      <c r="C50" s="71"/>
      <c r="D50" s="71">
        <f t="shared" si="6"/>
        <v>0</v>
      </c>
      <c r="E50" s="71">
        <f t="shared" si="5"/>
        <v>0</v>
      </c>
      <c r="F50" s="71"/>
      <c r="G50" s="72">
        <f t="shared" si="2"/>
        <v>0</v>
      </c>
    </row>
    <row r="51" spans="1:7" x14ac:dyDescent="0.2">
      <c r="A51" s="10" t="s">
        <v>42</v>
      </c>
      <c r="B51" s="71">
        <v>34330</v>
      </c>
      <c r="C51" s="71">
        <v>2637</v>
      </c>
      <c r="D51" s="71">
        <f t="shared" si="6"/>
        <v>2663.37</v>
      </c>
      <c r="E51" s="71">
        <f t="shared" si="5"/>
        <v>2796.5385000000001</v>
      </c>
      <c r="F51" s="71"/>
      <c r="G51" s="72">
        <f t="shared" si="2"/>
        <v>2796.5385000000001</v>
      </c>
    </row>
    <row r="52" spans="1:7" x14ac:dyDescent="0.2">
      <c r="A52" s="10" t="s">
        <v>43</v>
      </c>
      <c r="B52" s="71">
        <v>3666</v>
      </c>
      <c r="C52" s="71"/>
      <c r="D52" s="71">
        <f t="shared" si="6"/>
        <v>0</v>
      </c>
      <c r="E52" s="71">
        <f t="shared" si="5"/>
        <v>0</v>
      </c>
      <c r="F52" s="71"/>
      <c r="G52" s="72">
        <f t="shared" si="2"/>
        <v>0</v>
      </c>
    </row>
    <row r="53" spans="1:7" x14ac:dyDescent="0.2">
      <c r="A53" s="10" t="s">
        <v>44</v>
      </c>
      <c r="B53" s="71"/>
      <c r="C53" s="71"/>
      <c r="D53" s="71">
        <f t="shared" si="6"/>
        <v>0</v>
      </c>
      <c r="E53" s="71">
        <f t="shared" si="5"/>
        <v>0</v>
      </c>
      <c r="F53" s="71"/>
      <c r="G53" s="72">
        <f t="shared" si="2"/>
        <v>0</v>
      </c>
    </row>
    <row r="54" spans="1:7" x14ac:dyDescent="0.2">
      <c r="A54" s="10" t="s">
        <v>45</v>
      </c>
      <c r="B54" s="71"/>
      <c r="C54" s="71"/>
      <c r="D54" s="71">
        <f t="shared" si="6"/>
        <v>0</v>
      </c>
      <c r="E54" s="71">
        <f t="shared" si="5"/>
        <v>0</v>
      </c>
      <c r="F54" s="71"/>
      <c r="G54" s="72">
        <f t="shared" si="2"/>
        <v>0</v>
      </c>
    </row>
    <row r="55" spans="1:7" x14ac:dyDescent="0.2">
      <c r="A55" s="10" t="s">
        <v>46</v>
      </c>
      <c r="B55" s="71">
        <v>153882</v>
      </c>
      <c r="C55" s="71">
        <v>265689</v>
      </c>
      <c r="D55" s="71">
        <f t="shared" si="6"/>
        <v>268345.89</v>
      </c>
      <c r="E55" s="71">
        <f t="shared" si="5"/>
        <v>281763.18450000003</v>
      </c>
      <c r="F55" s="71"/>
      <c r="G55" s="72">
        <f t="shared" si="2"/>
        <v>281763.18450000003</v>
      </c>
    </row>
    <row r="56" spans="1:7" x14ac:dyDescent="0.2">
      <c r="A56" s="10" t="s">
        <v>47</v>
      </c>
      <c r="B56" s="71">
        <v>4939</v>
      </c>
      <c r="C56" s="71">
        <v>3609</v>
      </c>
      <c r="D56" s="71">
        <f t="shared" si="6"/>
        <v>3645.09</v>
      </c>
      <c r="E56" s="71">
        <f t="shared" si="5"/>
        <v>3827.3445000000002</v>
      </c>
      <c r="F56" s="71"/>
      <c r="G56" s="72">
        <f t="shared" si="2"/>
        <v>3827.3445000000002</v>
      </c>
    </row>
    <row r="57" spans="1:7" x14ac:dyDescent="0.2">
      <c r="A57" s="10" t="s">
        <v>48</v>
      </c>
      <c r="B57" s="71"/>
      <c r="C57" s="71"/>
      <c r="D57" s="71">
        <f t="shared" si="6"/>
        <v>0</v>
      </c>
      <c r="E57" s="71">
        <f t="shared" si="5"/>
        <v>0</v>
      </c>
      <c r="F57" s="71"/>
      <c r="G57" s="72">
        <f t="shared" si="2"/>
        <v>0</v>
      </c>
    </row>
    <row r="58" spans="1:7" x14ac:dyDescent="0.2">
      <c r="A58" s="10" t="s">
        <v>49</v>
      </c>
      <c r="B58" s="71">
        <v>499403</v>
      </c>
      <c r="C58" s="71">
        <v>641314</v>
      </c>
      <c r="D58" s="71">
        <f t="shared" si="6"/>
        <v>647727.14</v>
      </c>
      <c r="E58" s="71">
        <f t="shared" si="5"/>
        <v>680113.49700000009</v>
      </c>
      <c r="F58" s="71"/>
      <c r="G58" s="72">
        <f t="shared" si="2"/>
        <v>680113.49700000009</v>
      </c>
    </row>
    <row r="59" spans="1:7" x14ac:dyDescent="0.2">
      <c r="A59" s="10" t="s">
        <v>50</v>
      </c>
      <c r="B59" s="71">
        <f>4336.14+614</f>
        <v>4950.1400000000003</v>
      </c>
      <c r="C59" s="71"/>
      <c r="D59" s="71">
        <f t="shared" si="6"/>
        <v>0</v>
      </c>
      <c r="E59" s="71">
        <f t="shared" si="5"/>
        <v>0</v>
      </c>
      <c r="F59" s="71"/>
      <c r="G59" s="72">
        <f t="shared" si="2"/>
        <v>0</v>
      </c>
    </row>
    <row r="60" spans="1:7" x14ac:dyDescent="0.2">
      <c r="A60" s="151" t="s">
        <v>51</v>
      </c>
      <c r="B60" s="152"/>
      <c r="C60" s="152"/>
      <c r="D60" s="152"/>
      <c r="E60" s="152"/>
      <c r="F60" s="152"/>
      <c r="G60" s="153"/>
    </row>
    <row r="61" spans="1:7" x14ac:dyDescent="0.2">
      <c r="A61" s="10" t="s">
        <v>52</v>
      </c>
      <c r="B61" s="71"/>
      <c r="C61" s="71"/>
      <c r="D61" s="71"/>
      <c r="E61" s="71"/>
      <c r="F61" s="71"/>
      <c r="G61" s="72">
        <f t="shared" si="2"/>
        <v>0</v>
      </c>
    </row>
    <row r="62" spans="1:7" x14ac:dyDescent="0.2">
      <c r="A62" s="10" t="s">
        <v>53</v>
      </c>
      <c r="B62" s="71"/>
      <c r="C62" s="71"/>
      <c r="D62" s="71"/>
      <c r="E62" s="71"/>
      <c r="F62" s="71"/>
      <c r="G62" s="72">
        <f t="shared" si="2"/>
        <v>0</v>
      </c>
    </row>
    <row r="63" spans="1:7" x14ac:dyDescent="0.2">
      <c r="A63" s="10" t="s">
        <v>54</v>
      </c>
      <c r="B63" s="71"/>
      <c r="C63" s="71"/>
      <c r="D63" s="71"/>
      <c r="E63" s="71"/>
      <c r="F63" s="71"/>
      <c r="G63" s="72">
        <f t="shared" si="2"/>
        <v>0</v>
      </c>
    </row>
    <row r="64" spans="1:7" x14ac:dyDescent="0.2">
      <c r="A64" s="10" t="s">
        <v>55</v>
      </c>
      <c r="B64" s="71"/>
      <c r="C64" s="71"/>
      <c r="D64" s="71"/>
      <c r="E64" s="71"/>
      <c r="F64" s="71"/>
      <c r="G64" s="72">
        <f t="shared" si="2"/>
        <v>0</v>
      </c>
    </row>
    <row r="65" spans="1:7" x14ac:dyDescent="0.2">
      <c r="A65" s="10" t="s">
        <v>56</v>
      </c>
      <c r="B65" s="71">
        <v>47405</v>
      </c>
      <c r="C65" s="71">
        <v>122592</v>
      </c>
      <c r="D65" s="71">
        <v>90000</v>
      </c>
      <c r="E65" s="71">
        <f t="shared" ref="E65" si="7">D65*1.05</f>
        <v>94500</v>
      </c>
      <c r="F65" s="71"/>
      <c r="G65" s="72">
        <f t="shared" si="2"/>
        <v>94500</v>
      </c>
    </row>
    <row r="66" spans="1:7" x14ac:dyDescent="0.2">
      <c r="A66" s="10" t="s">
        <v>57</v>
      </c>
      <c r="B66" s="71"/>
      <c r="C66" s="71"/>
      <c r="D66" s="71"/>
      <c r="E66" s="71"/>
      <c r="F66" s="71"/>
      <c r="G66" s="72">
        <f t="shared" si="2"/>
        <v>0</v>
      </c>
    </row>
    <row r="67" spans="1:7" x14ac:dyDescent="0.2">
      <c r="A67" s="14" t="s">
        <v>58</v>
      </c>
      <c r="B67" s="78">
        <f>SUM(B37:B66)</f>
        <v>1553193.55</v>
      </c>
      <c r="C67" s="78">
        <f>SUM(C37:C66)</f>
        <v>2068858</v>
      </c>
      <c r="D67" s="78">
        <f t="shared" ref="D67:G67" si="8">SUM(D37:D66)</f>
        <v>2130023.0887500001</v>
      </c>
      <c r="E67" s="78">
        <f t="shared" si="8"/>
        <v>2236524.2431874997</v>
      </c>
      <c r="F67" s="78">
        <f t="shared" si="8"/>
        <v>0</v>
      </c>
      <c r="G67" s="78">
        <f t="shared" si="8"/>
        <v>2236524.2431874997</v>
      </c>
    </row>
    <row r="68" spans="1:7" ht="6" customHeight="1" thickBot="1" x14ac:dyDescent="0.25">
      <c r="A68" s="15"/>
      <c r="B68" s="75"/>
      <c r="C68" s="75"/>
      <c r="D68" s="76"/>
      <c r="E68" s="76"/>
      <c r="F68" s="76"/>
      <c r="G68" s="76"/>
    </row>
    <row r="69" spans="1:7" x14ac:dyDescent="0.2">
      <c r="A69" s="16" t="s">
        <v>59</v>
      </c>
      <c r="B69" s="110">
        <v>2076117</v>
      </c>
      <c r="C69" s="110">
        <f>B72</f>
        <v>2406030.4500000002</v>
      </c>
      <c r="D69" s="110">
        <f>C72</f>
        <v>2152786.5700000003</v>
      </c>
      <c r="E69" s="110">
        <f t="shared" ref="E69" si="9">D72</f>
        <v>1889502.28125</v>
      </c>
      <c r="F69" s="110"/>
      <c r="G69" s="110">
        <f>D72</f>
        <v>1889502.28125</v>
      </c>
    </row>
    <row r="70" spans="1:7" x14ac:dyDescent="0.2">
      <c r="A70" s="17" t="s">
        <v>60</v>
      </c>
      <c r="B70" s="111">
        <f>B33-B67</f>
        <v>329913.44999999995</v>
      </c>
      <c r="C70" s="111">
        <f>C33-C67</f>
        <v>-253243.88000000012</v>
      </c>
      <c r="D70" s="111">
        <f t="shared" ref="D70:G70" si="10">D33-D67</f>
        <v>-263284.2887500003</v>
      </c>
      <c r="E70" s="111">
        <f t="shared" si="10"/>
        <v>-306251.44318749988</v>
      </c>
      <c r="F70" s="111">
        <f t="shared" si="10"/>
        <v>0</v>
      </c>
      <c r="G70" s="111">
        <f t="shared" si="10"/>
        <v>-306251.44318749988</v>
      </c>
    </row>
    <row r="71" spans="1:7" ht="13.5" thickBot="1" x14ac:dyDescent="0.25">
      <c r="A71" s="18" t="s">
        <v>61</v>
      </c>
      <c r="B71" s="112"/>
      <c r="C71" s="112"/>
      <c r="D71" s="112"/>
      <c r="E71" s="112"/>
      <c r="F71" s="112"/>
      <c r="G71" s="112"/>
    </row>
    <row r="72" spans="1:7" ht="13.15" customHeight="1" thickBot="1" x14ac:dyDescent="0.25">
      <c r="A72" s="19" t="s">
        <v>62</v>
      </c>
      <c r="B72" s="98">
        <f>+B71+B70+B69</f>
        <v>2406030.4500000002</v>
      </c>
      <c r="C72" s="98">
        <f>+C71+C70+C69</f>
        <v>2152786.5700000003</v>
      </c>
      <c r="D72" s="98">
        <f t="shared" ref="D72:G72" si="11">+D71+D70+D69</f>
        <v>1889502.28125</v>
      </c>
      <c r="E72" s="98">
        <f t="shared" si="11"/>
        <v>1583250.8380625001</v>
      </c>
      <c r="F72" s="98">
        <f t="shared" si="11"/>
        <v>0</v>
      </c>
      <c r="G72" s="98">
        <f t="shared" si="11"/>
        <v>1583250.8380625001</v>
      </c>
    </row>
    <row r="73" spans="1:7" ht="6" customHeight="1" x14ac:dyDescent="0.2">
      <c r="B73" s="77"/>
      <c r="C73" s="77"/>
      <c r="D73" s="77"/>
      <c r="E73" s="77"/>
      <c r="F73" s="77"/>
      <c r="G73" s="77"/>
    </row>
    <row r="74" spans="1:7" x14ac:dyDescent="0.2">
      <c r="A74" s="109" t="s">
        <v>147</v>
      </c>
      <c r="B74" s="77"/>
      <c r="C74" s="77"/>
      <c r="D74" s="77"/>
      <c r="E74" s="77"/>
      <c r="F74" s="77"/>
      <c r="G74" s="77"/>
    </row>
    <row r="75" spans="1:7" ht="6" customHeight="1" thickBot="1" x14ac:dyDescent="0.25">
      <c r="B75" s="77"/>
      <c r="C75" s="77"/>
      <c r="D75" s="77"/>
      <c r="E75" s="77"/>
      <c r="F75" s="77"/>
      <c r="G75" s="77"/>
    </row>
    <row r="76" spans="1:7" ht="13.15" customHeight="1" x14ac:dyDescent="0.2">
      <c r="A76" s="16" t="s">
        <v>63</v>
      </c>
      <c r="B76" s="110"/>
      <c r="C76" s="110"/>
      <c r="D76" s="110"/>
      <c r="E76" s="110"/>
      <c r="F76" s="110"/>
      <c r="G76" s="110"/>
    </row>
    <row r="77" spans="1:7" ht="13.15" customHeight="1" x14ac:dyDescent="0.2">
      <c r="A77" s="20" t="s">
        <v>64</v>
      </c>
      <c r="B77" s="113">
        <v>200000</v>
      </c>
      <c r="C77" s="113">
        <v>200000</v>
      </c>
      <c r="D77" s="113">
        <v>200000</v>
      </c>
      <c r="E77" s="113">
        <v>200000</v>
      </c>
      <c r="F77" s="113"/>
      <c r="G77" s="113">
        <v>200000</v>
      </c>
    </row>
    <row r="78" spans="1:7" ht="26.25" thickBot="1" x14ac:dyDescent="0.25">
      <c r="A78" s="108" t="s">
        <v>146</v>
      </c>
      <c r="B78" s="112">
        <v>2206030</v>
      </c>
      <c r="C78" s="112">
        <v>1952787</v>
      </c>
      <c r="D78" s="112">
        <v>1719502</v>
      </c>
      <c r="E78" s="112">
        <v>1383251</v>
      </c>
      <c r="F78" s="112"/>
      <c r="G78" s="112">
        <v>1383251</v>
      </c>
    </row>
    <row r="79" spans="1:7" ht="13.15" customHeight="1" thickBot="1" x14ac:dyDescent="0.25">
      <c r="A79" s="19" t="s">
        <v>65</v>
      </c>
      <c r="B79" s="98">
        <f t="shared" ref="B79:G79" si="12">SUM(B76:B78)</f>
        <v>2406030</v>
      </c>
      <c r="C79" s="98">
        <f t="shared" si="12"/>
        <v>2152787</v>
      </c>
      <c r="D79" s="98">
        <f t="shared" si="12"/>
        <v>1919502</v>
      </c>
      <c r="E79" s="98">
        <f t="shared" si="12"/>
        <v>1583251</v>
      </c>
      <c r="F79" s="98">
        <f t="shared" si="12"/>
        <v>0</v>
      </c>
      <c r="G79" s="98">
        <f t="shared" si="12"/>
        <v>1583251</v>
      </c>
    </row>
    <row r="80" spans="1:7" ht="13.15" customHeight="1" x14ac:dyDescent="0.2"/>
    <row r="81" spans="3:3" ht="13.15" customHeight="1" x14ac:dyDescent="0.2"/>
    <row r="82" spans="3:3" ht="13.15" customHeight="1" x14ac:dyDescent="0.2"/>
    <row r="83" spans="3:3" ht="13.15" customHeight="1" x14ac:dyDescent="0.2">
      <c r="C83" s="115"/>
    </row>
    <row r="84" spans="3:3" ht="13.15" customHeight="1" x14ac:dyDescent="0.2">
      <c r="C84" s="115"/>
    </row>
    <row r="85" spans="3:3" ht="13.15" customHeight="1" x14ac:dyDescent="0.2"/>
    <row r="86" spans="3:3" ht="13.15" customHeight="1" x14ac:dyDescent="0.2"/>
    <row r="87" spans="3:3" ht="13.15" customHeight="1" x14ac:dyDescent="0.2"/>
    <row r="88" spans="3:3" ht="13.15" customHeight="1" x14ac:dyDescent="0.2"/>
    <row r="89" spans="3:3" ht="13.15" customHeight="1" x14ac:dyDescent="0.2"/>
    <row r="90" spans="3:3" ht="13.15" customHeight="1" x14ac:dyDescent="0.2"/>
    <row r="91" spans="3:3" ht="13.15" customHeight="1" x14ac:dyDescent="0.2"/>
    <row r="92" spans="3:3" ht="13.15" customHeight="1" x14ac:dyDescent="0.2"/>
    <row r="93" spans="3:3" ht="13.15" customHeight="1" x14ac:dyDescent="0.2"/>
    <row r="94" spans="3:3" ht="13.15" customHeight="1" x14ac:dyDescent="0.2"/>
    <row r="95" spans="3:3" ht="13.15" customHeight="1" x14ac:dyDescent="0.2"/>
    <row r="96" spans="3:3"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sheetData>
  <mergeCells count="12">
    <mergeCell ref="A2:G2"/>
    <mergeCell ref="A1:G1"/>
    <mergeCell ref="A4:G4"/>
    <mergeCell ref="A30:G30"/>
    <mergeCell ref="A14:G14"/>
    <mergeCell ref="A10:G10"/>
    <mergeCell ref="A6:G6"/>
    <mergeCell ref="A60:G60"/>
    <mergeCell ref="A44:G44"/>
    <mergeCell ref="A41:G41"/>
    <mergeCell ref="A36:G36"/>
    <mergeCell ref="A3:G3"/>
  </mergeCells>
  <printOptions horizontalCentered="1"/>
  <pageMargins left="0.2" right="0.2" top="0.2" bottom="0.2"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7"/>
  <sheetViews>
    <sheetView workbookViewId="0">
      <selection activeCell="C28" sqref="C28"/>
    </sheetView>
  </sheetViews>
  <sheetFormatPr defaultRowHeight="15" x14ac:dyDescent="0.25"/>
  <cols>
    <col min="1" max="1" width="20.85546875" bestFit="1" customWidth="1"/>
    <col min="3" max="3" width="31.7109375" bestFit="1" customWidth="1"/>
  </cols>
  <sheetData>
    <row r="1" spans="1:3" ht="15.75" x14ac:dyDescent="0.25">
      <c r="A1" s="92" t="s">
        <v>99</v>
      </c>
      <c r="C1" s="92" t="s">
        <v>141</v>
      </c>
    </row>
    <row r="2" spans="1:3" ht="15.75" x14ac:dyDescent="0.25">
      <c r="A2" s="93" t="s">
        <v>100</v>
      </c>
      <c r="C2" s="97" t="s">
        <v>115</v>
      </c>
    </row>
    <row r="3" spans="1:3" ht="15.75" x14ac:dyDescent="0.25">
      <c r="A3" s="93" t="s">
        <v>101</v>
      </c>
      <c r="C3" s="97" t="s">
        <v>116</v>
      </c>
    </row>
    <row r="4" spans="1:3" ht="15.75" x14ac:dyDescent="0.25">
      <c r="A4" s="93" t="s">
        <v>102</v>
      </c>
      <c r="C4" s="97" t="s">
        <v>117</v>
      </c>
    </row>
    <row r="5" spans="1:3" ht="15.75" x14ac:dyDescent="0.25">
      <c r="A5" s="93" t="s">
        <v>103</v>
      </c>
      <c r="C5" s="97" t="s">
        <v>118</v>
      </c>
    </row>
    <row r="6" spans="1:3" ht="15.75" x14ac:dyDescent="0.25">
      <c r="A6" s="93" t="s">
        <v>104</v>
      </c>
      <c r="C6" s="97" t="s">
        <v>119</v>
      </c>
    </row>
    <row r="7" spans="1:3" ht="15.75" x14ac:dyDescent="0.25">
      <c r="A7" s="93" t="s">
        <v>105</v>
      </c>
      <c r="C7" s="97" t="s">
        <v>120</v>
      </c>
    </row>
    <row r="8" spans="1:3" ht="15.75" x14ac:dyDescent="0.25">
      <c r="A8" s="94" t="s">
        <v>106</v>
      </c>
      <c r="C8" s="97" t="s">
        <v>121</v>
      </c>
    </row>
    <row r="9" spans="1:3" ht="15.75" x14ac:dyDescent="0.25">
      <c r="A9" s="93" t="s">
        <v>107</v>
      </c>
      <c r="C9" s="97" t="s">
        <v>122</v>
      </c>
    </row>
    <row r="10" spans="1:3" ht="15.75" x14ac:dyDescent="0.25">
      <c r="A10" s="93" t="s">
        <v>108</v>
      </c>
      <c r="C10" s="97" t="s">
        <v>123</v>
      </c>
    </row>
    <row r="11" spans="1:3" ht="15.75" x14ac:dyDescent="0.25">
      <c r="A11" s="93" t="s">
        <v>109</v>
      </c>
      <c r="C11" s="97" t="s">
        <v>124</v>
      </c>
    </row>
    <row r="12" spans="1:3" ht="15.75" x14ac:dyDescent="0.25">
      <c r="A12" s="93" t="s">
        <v>110</v>
      </c>
      <c r="C12" s="97" t="s">
        <v>125</v>
      </c>
    </row>
    <row r="13" spans="1:3" ht="15.75" x14ac:dyDescent="0.25">
      <c r="A13" s="93" t="s">
        <v>111</v>
      </c>
      <c r="C13" s="97" t="s">
        <v>126</v>
      </c>
    </row>
    <row r="14" spans="1:3" ht="15.75" x14ac:dyDescent="0.25">
      <c r="A14" s="95"/>
      <c r="C14" s="97" t="s">
        <v>127</v>
      </c>
    </row>
    <row r="15" spans="1:3" ht="15.75" x14ac:dyDescent="0.25">
      <c r="A15" s="92" t="s">
        <v>112</v>
      </c>
      <c r="C15" s="97" t="s">
        <v>128</v>
      </c>
    </row>
    <row r="16" spans="1:3" ht="15.75" x14ac:dyDescent="0.25">
      <c r="A16" s="93" t="s">
        <v>113</v>
      </c>
      <c r="C16" s="97" t="s">
        <v>129</v>
      </c>
    </row>
    <row r="17" spans="1:3" ht="15.75" x14ac:dyDescent="0.25">
      <c r="A17" s="93" t="s">
        <v>114</v>
      </c>
      <c r="C17" s="97" t="s">
        <v>130</v>
      </c>
    </row>
    <row r="18" spans="1:3" ht="15.75" x14ac:dyDescent="0.25">
      <c r="A18" s="95"/>
      <c r="C18" s="97" t="s">
        <v>131</v>
      </c>
    </row>
    <row r="19" spans="1:3" ht="15.75" x14ac:dyDescent="0.25">
      <c r="A19" s="96"/>
      <c r="C19" s="97" t="s">
        <v>132</v>
      </c>
    </row>
    <row r="20" spans="1:3" ht="15.75" x14ac:dyDescent="0.25">
      <c r="A20" s="95"/>
      <c r="C20" s="97" t="s">
        <v>133</v>
      </c>
    </row>
    <row r="21" spans="1:3" ht="15.75" x14ac:dyDescent="0.25">
      <c r="A21" s="95"/>
      <c r="C21" s="97" t="s">
        <v>134</v>
      </c>
    </row>
    <row r="22" spans="1:3" x14ac:dyDescent="0.25">
      <c r="C22" s="97" t="s">
        <v>135</v>
      </c>
    </row>
    <row r="23" spans="1:3" x14ac:dyDescent="0.25">
      <c r="C23" s="97" t="s">
        <v>136</v>
      </c>
    </row>
    <row r="24" spans="1:3" x14ac:dyDescent="0.25">
      <c r="C24" s="97" t="s">
        <v>137</v>
      </c>
    </row>
    <row r="25" spans="1:3" x14ac:dyDescent="0.25">
      <c r="C25" s="97" t="s">
        <v>138</v>
      </c>
    </row>
    <row r="26" spans="1:3" x14ac:dyDescent="0.25">
      <c r="C26" s="97" t="s">
        <v>139</v>
      </c>
    </row>
    <row r="27" spans="1:3" x14ac:dyDescent="0.25">
      <c r="C27" s="97"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 Projections</vt:lpstr>
      <vt:lpstr>Financial Data</vt:lpstr>
      <vt:lpstr>'Financial Data'!Print_Area</vt:lpstr>
      <vt:lpstr>'Revenue Projections'!Print_Area</vt:lpstr>
      <vt:lpstr>Summary!Print_Area</vt:lpstr>
      <vt:lpstr>'Financial Data'!Print_Titles</vt:lpstr>
      <vt:lpstr>'Revenue Projections'!Print_Titles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Lynch, Isabel C</cp:lastModifiedBy>
  <cp:lastPrinted>2018-10-12T22:54:15Z</cp:lastPrinted>
  <dcterms:created xsi:type="dcterms:W3CDTF">2015-09-25T14:50:06Z</dcterms:created>
  <dcterms:modified xsi:type="dcterms:W3CDTF">2019-10-30T20:50:32Z</dcterms:modified>
</cp:coreProperties>
</file>