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h7\Downloads\"/>
    </mc:Choice>
  </mc:AlternateContent>
  <bookViews>
    <workbookView xWindow="0" yWindow="0" windowWidth="25005" windowHeight="11670"/>
  </bookViews>
  <sheets>
    <sheet name="Summ StdCtr Ops" sheetId="1" r:id="rId1"/>
    <sheet name="Revenue StdCtr Ops" sheetId="7" r:id="rId2"/>
    <sheet name="Fin'l Data Std Ctr Ops" sheetId="5" r:id="rId3"/>
    <sheet name="Funded FTEs Std Ctr Ops" sheetId="9" r:id="rId4"/>
    <sheet name="Validation" sheetId="8" state="veryHidden" r:id="rId5"/>
  </sheets>
  <definedNames>
    <definedName name="_xlnm.Print_Area" localSheetId="2">'Fin''l Data Std Ctr Ops'!$A$1:$G$81</definedName>
    <definedName name="_xlnm.Print_Area" localSheetId="1">'Revenue StdCtr Ops'!$A$1:$I$33</definedName>
    <definedName name="_xlnm.Print_Area" localSheetId="0">'Summ StdCtr Ops'!$A$1:$D$55</definedName>
    <definedName name="_xlnm.Print_Titles" localSheetId="2">'Fin''l Data Std Ctr Ops'!$A:$A</definedName>
    <definedName name="_xlnm.Print_Titles" localSheetId="1">'Revenue StdCtr Ops'!$A:$A</definedName>
    <definedName name="_xlnm.Print_Titles" localSheetId="0">'Summ StdCtr Ops'!$2:$4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8" i="5" l="1"/>
  <c r="E78" i="5" s="1"/>
  <c r="C78" i="5"/>
  <c r="E41" i="5" l="1"/>
  <c r="A6" i="5" l="1"/>
  <c r="F13" i="7"/>
  <c r="G13" i="7" s="1"/>
  <c r="E20" i="7"/>
  <c r="F20" i="7" s="1"/>
  <c r="G20" i="7" s="1"/>
  <c r="E13" i="7"/>
  <c r="E30" i="7" l="1"/>
  <c r="F30" i="7" s="1"/>
  <c r="G30" i="7" s="1"/>
  <c r="E29" i="7"/>
  <c r="F29" i="7" s="1"/>
  <c r="G29" i="7" s="1"/>
  <c r="E28" i="7"/>
  <c r="F28" i="7" s="1"/>
  <c r="G28" i="7" s="1"/>
  <c r="E27" i="7"/>
  <c r="F27" i="7" s="1"/>
  <c r="G27" i="7" s="1"/>
  <c r="E23" i="7"/>
  <c r="F23" i="7" s="1"/>
  <c r="G23" i="7" s="1"/>
  <c r="E22" i="7"/>
  <c r="F22" i="7" s="1"/>
  <c r="G22" i="7" s="1"/>
  <c r="E21" i="7"/>
  <c r="F21" i="7" s="1"/>
  <c r="G21" i="7" s="1"/>
  <c r="E16" i="7"/>
  <c r="F16" i="7" s="1"/>
  <c r="G16" i="7" s="1"/>
  <c r="E15" i="7"/>
  <c r="F15" i="7" s="1"/>
  <c r="G15" i="7" s="1"/>
  <c r="E14" i="7"/>
  <c r="F14" i="7" s="1"/>
  <c r="G14" i="7" s="1"/>
  <c r="E60" i="5" l="1"/>
  <c r="E40" i="5" l="1"/>
  <c r="E39" i="5"/>
  <c r="C60" i="5" l="1"/>
  <c r="C31" i="5" l="1"/>
  <c r="C35" i="5" s="1"/>
  <c r="C57" i="5"/>
  <c r="C48" i="5"/>
  <c r="C44" i="5"/>
  <c r="B36" i="1" l="1"/>
  <c r="B34" i="1"/>
  <c r="B69" i="5" l="1"/>
  <c r="F31" i="7" l="1"/>
  <c r="E31" i="7"/>
  <c r="F24" i="7"/>
  <c r="E24" i="7"/>
  <c r="F17" i="7"/>
  <c r="E17" i="7"/>
  <c r="I15" i="7"/>
  <c r="I14" i="7"/>
  <c r="I13" i="7"/>
  <c r="H13" i="7" s="1"/>
  <c r="I23" i="7"/>
  <c r="I22" i="7"/>
  <c r="I21" i="7"/>
  <c r="I20" i="7"/>
  <c r="I30" i="7"/>
  <c r="I29" i="7"/>
  <c r="I28" i="7"/>
  <c r="I27" i="7"/>
  <c r="I16" i="7"/>
  <c r="I31" i="7" l="1"/>
  <c r="H20" i="7"/>
  <c r="I17" i="7"/>
  <c r="G31" i="7"/>
  <c r="G24" i="7"/>
  <c r="F33" i="7"/>
  <c r="E33" i="7"/>
  <c r="G17" i="7"/>
  <c r="I24" i="7"/>
  <c r="H28" i="7"/>
  <c r="H27" i="7"/>
  <c r="H23" i="7"/>
  <c r="H15" i="7"/>
  <c r="H29" i="7"/>
  <c r="H21" i="7"/>
  <c r="H16" i="7"/>
  <c r="H30" i="7"/>
  <c r="H22" i="7"/>
  <c r="H14" i="7"/>
  <c r="I33" i="7" l="1"/>
  <c r="G13" i="5" s="1"/>
  <c r="G33" i="7"/>
  <c r="E13" i="5" s="1"/>
  <c r="H24" i="7"/>
  <c r="H31" i="7"/>
  <c r="H17" i="7"/>
  <c r="D38" i="1"/>
  <c r="D40" i="1"/>
  <c r="G68" i="5"/>
  <c r="G67" i="5"/>
  <c r="G66" i="5"/>
  <c r="G65" i="5"/>
  <c r="G64" i="5"/>
  <c r="G63" i="5"/>
  <c r="G61" i="5"/>
  <c r="G60" i="5"/>
  <c r="G59" i="5"/>
  <c r="G58" i="5"/>
  <c r="G57" i="5"/>
  <c r="G56" i="5"/>
  <c r="G55" i="5"/>
  <c r="G54" i="5"/>
  <c r="G53" i="5"/>
  <c r="G52" i="5"/>
  <c r="G51" i="5"/>
  <c r="G50" i="5"/>
  <c r="G49" i="5"/>
  <c r="G48" i="5"/>
  <c r="G47" i="5"/>
  <c r="G45" i="5"/>
  <c r="G44" i="5"/>
  <c r="G42" i="5"/>
  <c r="G41" i="5"/>
  <c r="G40" i="5"/>
  <c r="G39" i="5"/>
  <c r="G14" i="5"/>
  <c r="G15" i="5"/>
  <c r="G17" i="5"/>
  <c r="G18" i="5"/>
  <c r="G19" i="5"/>
  <c r="G20" i="5"/>
  <c r="G21" i="5"/>
  <c r="G22" i="5"/>
  <c r="G23" i="5"/>
  <c r="G24" i="5"/>
  <c r="G25" i="5"/>
  <c r="G26" i="5"/>
  <c r="G27" i="5"/>
  <c r="G28" i="5"/>
  <c r="G29" i="5"/>
  <c r="G30" i="5"/>
  <c r="G31" i="5"/>
  <c r="G33" i="5"/>
  <c r="G34" i="5"/>
  <c r="B81" i="5"/>
  <c r="B35" i="5"/>
  <c r="F81" i="5"/>
  <c r="F69" i="5"/>
  <c r="E69" i="5"/>
  <c r="D69" i="5"/>
  <c r="C69" i="5"/>
  <c r="B44" i="1" s="1"/>
  <c r="B42" i="1"/>
  <c r="E35" i="5" l="1"/>
  <c r="E72" i="5" s="1"/>
  <c r="D35" i="5"/>
  <c r="D72" i="5" s="1"/>
  <c r="H33" i="7"/>
  <c r="F13" i="5" s="1"/>
  <c r="F35" i="5" s="1"/>
  <c r="D44" i="1"/>
  <c r="G69" i="5"/>
  <c r="G35" i="5"/>
  <c r="C72" i="5"/>
  <c r="C80" i="5" s="1"/>
  <c r="C81" i="5" s="1"/>
  <c r="B72" i="5"/>
  <c r="B74" i="5" s="1"/>
  <c r="C71" i="5" s="1"/>
  <c r="D81" i="5" l="1"/>
  <c r="D80" i="5"/>
  <c r="E80" i="5" s="1"/>
  <c r="B46" i="1"/>
  <c r="G78" i="5"/>
  <c r="G72" i="5"/>
  <c r="C74" i="5"/>
  <c r="D71" i="5" s="1"/>
  <c r="D74" i="5" s="1"/>
  <c r="E71" i="5" s="1"/>
  <c r="G80" i="5" l="1"/>
  <c r="G81" i="5" s="1"/>
  <c r="E81" i="5"/>
  <c r="E74" i="5"/>
  <c r="G71" i="5"/>
  <c r="F74" i="5"/>
  <c r="G74" i="5" l="1"/>
</calcChain>
</file>

<file path=xl/sharedStrings.xml><?xml version="1.0" encoding="utf-8"?>
<sst xmlns="http://schemas.openxmlformats.org/spreadsheetml/2006/main" count="220" uniqueCount="192">
  <si>
    <t>Mandatory Fee Detail &amp; Request Form</t>
  </si>
  <si>
    <t>Description of Fee Purpose:</t>
  </si>
  <si>
    <t>Description of Students Charged:</t>
  </si>
  <si>
    <t>REVENUE</t>
  </si>
  <si>
    <t>Student Fees</t>
  </si>
  <si>
    <t>Less: Allowances, Waivers, Etc.</t>
  </si>
  <si>
    <t>Non-Mandatory Student Fees</t>
  </si>
  <si>
    <t>Sales &amp; Services</t>
  </si>
  <si>
    <t>Fines</t>
  </si>
  <si>
    <t>Housing Rental Income</t>
  </si>
  <si>
    <t>Other Rental Income</t>
  </si>
  <si>
    <t>Meal Plan Sales</t>
  </si>
  <si>
    <t>Other Food Service Sales</t>
  </si>
  <si>
    <t>Athletic Ticket Sales</t>
  </si>
  <si>
    <t>Game Guarantees</t>
  </si>
  <si>
    <t>Athletic Camps</t>
  </si>
  <si>
    <t>Other Athletic Revenue</t>
  </si>
  <si>
    <t>Health Services</t>
  </si>
  <si>
    <t>Non-Student Parking &amp; Transportation</t>
  </si>
  <si>
    <t>Advertising Revenue</t>
  </si>
  <si>
    <t>Commissions</t>
  </si>
  <si>
    <t>Other Sales &amp; Services</t>
  </si>
  <si>
    <t>Miscellaneous Revenues</t>
  </si>
  <si>
    <t>Gifts</t>
  </si>
  <si>
    <t>Other Miscellaneous Revenues</t>
  </si>
  <si>
    <t>Total Revenue</t>
  </si>
  <si>
    <t>EXPENDITURES</t>
  </si>
  <si>
    <t>Personal Services</t>
  </si>
  <si>
    <t>Salaries - Faculty/Staff</t>
  </si>
  <si>
    <t>Salaries - Students</t>
  </si>
  <si>
    <t>Fringe Benefits</t>
  </si>
  <si>
    <t>Allocated Personal Services</t>
  </si>
  <si>
    <t>Travel</t>
  </si>
  <si>
    <t>Travel - Employee</t>
  </si>
  <si>
    <t>Travel - Non-Employee</t>
  </si>
  <si>
    <t>Operating Supplies and Expenses</t>
  </si>
  <si>
    <t>Purchases for Resale/Cost of Goods Sold</t>
  </si>
  <si>
    <t>Supplies &amp; Materials</t>
  </si>
  <si>
    <t>Repairs and Maintenance</t>
  </si>
  <si>
    <t>Utilities</t>
  </si>
  <si>
    <t>Rental Payments (Non-Real Estate)</t>
  </si>
  <si>
    <t>Insurance</t>
  </si>
  <si>
    <t>Software</t>
  </si>
  <si>
    <t>Equipment (Small Value)</t>
  </si>
  <si>
    <t>Real Estate/Authority Lease Rental</t>
  </si>
  <si>
    <t>Per Diems &amp; Fees</t>
  </si>
  <si>
    <t>Contracted Services</t>
  </si>
  <si>
    <t>Telecommunications</t>
  </si>
  <si>
    <t>Scholarships</t>
  </si>
  <si>
    <t>Other Operating Expenses</t>
  </si>
  <si>
    <t>Allocated Operating Expenses</t>
  </si>
  <si>
    <t>Equipment/Capital Outlay</t>
  </si>
  <si>
    <t>Lease/Purchase - Principal</t>
  </si>
  <si>
    <t>Lease/Purchase - Interest</t>
  </si>
  <si>
    <t>R&amp;R Reserve Contribution</t>
  </si>
  <si>
    <t>Motor Vehicle Purchase</t>
  </si>
  <si>
    <t>Equipment Purchase</t>
  </si>
  <si>
    <t>Building and Facilities Improvements</t>
  </si>
  <si>
    <t>Total Expenditures</t>
  </si>
  <si>
    <t>Beginning Net Assets and Reserves (July 1)</t>
  </si>
  <si>
    <t>Surplus/(Deficit) from above schedule</t>
  </si>
  <si>
    <t>Transfer to or from other sources</t>
  </si>
  <si>
    <t>Final Net Assets and Reserves (June 30)</t>
  </si>
  <si>
    <t>Reserved for Renewal &amp; Replacement</t>
  </si>
  <si>
    <t>Capital Liability Reserve Fund</t>
  </si>
  <si>
    <t>Total Net Assets and Reserves</t>
  </si>
  <si>
    <t>Mandatory Fee Revenue</t>
  </si>
  <si>
    <t xml:space="preserve">Institution Name:  </t>
  </si>
  <si>
    <t xml:space="preserve">Preparer Name &amp; Email:  </t>
  </si>
  <si>
    <t xml:space="preserve">Name of Fee:  </t>
  </si>
  <si>
    <t xml:space="preserve">Type of Fee:  </t>
  </si>
  <si>
    <t xml:space="preserve">New or Existing?  </t>
  </si>
  <si>
    <t xml:space="preserve">PPV Projects Supported:  </t>
  </si>
  <si>
    <t>Description of Personal Services and Travel:</t>
  </si>
  <si>
    <t>Description of Student Engagement:</t>
  </si>
  <si>
    <t>Incremental Change Proposed:</t>
  </si>
  <si>
    <t>Percent Change Proposed:</t>
  </si>
  <si>
    <t>Description of Financial Trends:</t>
  </si>
  <si>
    <t>Fall Semester</t>
  </si>
  <si>
    <t>Spring Semester</t>
  </si>
  <si>
    <t>0-4 credit hours</t>
  </si>
  <si>
    <t>5-8 credit hours</t>
  </si>
  <si>
    <t>9-12 credit hours</t>
  </si>
  <si>
    <t>Full-time</t>
  </si>
  <si>
    <t>Summer Semester</t>
  </si>
  <si>
    <t>Projection of Fee Instances and Revenues</t>
  </si>
  <si>
    <t>Fall Semester Total</t>
  </si>
  <si>
    <t>Spring Semester Total</t>
  </si>
  <si>
    <t>Summer Semester Total</t>
  </si>
  <si>
    <t>Fiscal Year Total</t>
  </si>
  <si>
    <t>Justification for Increase and Planned Usage:</t>
  </si>
  <si>
    <t>Bookstore &amp; Gift shop Sales</t>
  </si>
  <si>
    <t xml:space="preserve">Revenue Department(s):  </t>
  </si>
  <si>
    <t xml:space="preserve">Fund:  </t>
  </si>
  <si>
    <t xml:space="preserve">Revenue Account:  </t>
  </si>
  <si>
    <t>FY 2019 Fee Rate</t>
  </si>
  <si>
    <t>Projected FY20 Fee Instances</t>
  </si>
  <si>
    <t>FY 2018 Actuals</t>
  </si>
  <si>
    <t>Only fill out this section if an increase is being requested.  Refer to the Chancellor's letter from 9/20/18 when completing your document:
   1. New fee requests or increases to existing fees will not be recommended to the Board unless the institution 
       presents a detailed business case, including analysis of available reserves.
   2. New fees are strongly discouraged and should not be proposed unless there is overwhelming student support 
       and a clear benefit to student success.
   3. Fee increases needed to support PPV projects whose revenues are falling or expected to fall below levels to
       sustain those projects may be considered, however, before requesting an increase you should:
          a. review all project costs and processes to identify where efficiencies can be realized and expenses reduced;
          b. explore other sources of revenue, besides fee revenue, to compensate for any actual or anticipated
              revenue shortage;
          c. determine the availability of reserves to sustain project; and
          d. evaluate the project plan to determine whether revisions to the plan to meet the lower revenues levels or
              estimates are feasible.
   4. Consideration may be given to institutions to allow for the reallocation of fees, if the overall mandatory fee
       level remains neutral. Institutions must still demonstrate why an increased fee is critical, even if the increase
       is offset elsewhere.</t>
  </si>
  <si>
    <t>Fee Types:</t>
  </si>
  <si>
    <t>Access/ID Card</t>
  </si>
  <si>
    <t>Activity</t>
  </si>
  <si>
    <t>Athletic</t>
  </si>
  <si>
    <t>Facility</t>
  </si>
  <si>
    <t>Health</t>
  </si>
  <si>
    <t>International</t>
  </si>
  <si>
    <t>Other</t>
  </si>
  <si>
    <t>Parking</t>
  </si>
  <si>
    <t>Recreation</t>
  </si>
  <si>
    <t>Technology</t>
  </si>
  <si>
    <t>Transportation</t>
  </si>
  <si>
    <t>Wellness</t>
  </si>
  <si>
    <t>New or Existing Fee:</t>
  </si>
  <si>
    <t xml:space="preserve">New </t>
  </si>
  <si>
    <t>Existing</t>
  </si>
  <si>
    <t>Abraham Baldwin Agricultural College</t>
  </si>
  <si>
    <t>Albany State University</t>
  </si>
  <si>
    <t>Atlanta Metropolitan State College</t>
  </si>
  <si>
    <t>Augusta University</t>
  </si>
  <si>
    <t>Clayton State University</t>
  </si>
  <si>
    <t xml:space="preserve">College of Coastal Georgia </t>
  </si>
  <si>
    <t>Columbus State University</t>
  </si>
  <si>
    <t>Dalton State College</t>
  </si>
  <si>
    <t>East Georgia State College</t>
  </si>
  <si>
    <t>Fort Valley State University</t>
  </si>
  <si>
    <t>Georgia College &amp; State University</t>
  </si>
  <si>
    <t>Georgia Gwinnett College</t>
  </si>
  <si>
    <t>Georgia Highlands College</t>
  </si>
  <si>
    <t>Georgia Institute of Technology</t>
  </si>
  <si>
    <t>Georgia Southern University</t>
  </si>
  <si>
    <t>Georgia Southwestern State University</t>
  </si>
  <si>
    <t>Georgia State University</t>
  </si>
  <si>
    <t>Gordon State College</t>
  </si>
  <si>
    <t>Kennesaw State University</t>
  </si>
  <si>
    <t>Middle Georgia State University</t>
  </si>
  <si>
    <t>Savannah State University</t>
  </si>
  <si>
    <t>South Georgia State College</t>
  </si>
  <si>
    <t>University of Georgia</t>
  </si>
  <si>
    <t>University of North Georgia</t>
  </si>
  <si>
    <t>University of West Georgia</t>
  </si>
  <si>
    <t>Valdosta State University</t>
  </si>
  <si>
    <t>Institutions</t>
  </si>
  <si>
    <t>University System of Georgia</t>
  </si>
  <si>
    <r>
      <rPr>
        <b/>
        <sz val="10.5"/>
        <color rgb="FFFF0000"/>
        <rFont val="Calibri"/>
        <family val="2"/>
        <scheme val="minor"/>
      </rPr>
      <t>Instructions:</t>
    </r>
    <r>
      <rPr>
        <b/>
        <sz val="10.5"/>
        <color theme="1"/>
        <rFont val="Calibri"/>
        <family val="2"/>
        <scheme val="minor"/>
      </rPr>
      <t xml:space="preserve"> Complete the grey and blue fields.  List the PPV project ID and title for the PPV field.  The text within the blue cells are guiding questions intended to assist in completing your narrative responses.  Please overwrite the current data in these cells with your responses.</t>
    </r>
  </si>
  <si>
    <r>
      <rPr>
        <b/>
        <sz val="10.5"/>
        <color rgb="FFFF0000"/>
        <rFont val="Calibri"/>
        <family val="2"/>
        <scheme val="minor"/>
      </rPr>
      <t>Instructions:</t>
    </r>
    <r>
      <rPr>
        <b/>
        <sz val="10.5"/>
        <rFont val="Calibri"/>
        <family val="2"/>
        <scheme val="minor"/>
      </rPr>
      <t xml:space="preserve"> Include the full number of students assessed the fee.  Do not net waivers on this page.  Waivers are calculated on the financial data tab (and explained on the summary tab).  The credit hour tiers below are examples.  Modify the rows based on the number of different rates assessed under your institutional fee policy.</t>
    </r>
  </si>
  <si>
    <r>
      <rPr>
        <b/>
        <sz val="10"/>
        <color rgb="FFFF0000"/>
        <rFont val="Calibri"/>
        <family val="2"/>
        <scheme val="minor"/>
      </rPr>
      <t>Instructions:</t>
    </r>
    <r>
      <rPr>
        <b/>
        <sz val="10"/>
        <rFont val="Calibri"/>
        <family val="2"/>
        <scheme val="minor"/>
      </rPr>
      <t xml:space="preserve"> Report ACTUALS ledger detail only.  Include all fiscal year activity (i.e. do not filter on Bud Ref).  The report should reflect the most accurate financial projection, to include planned surplus or deficit.  It is not necessary to balance revenue and expense.</t>
    </r>
  </si>
  <si>
    <t>Other Unrestricted Net Assets 
(including encumbrance reserve)</t>
  </si>
  <si>
    <r>
      <rPr>
        <b/>
        <sz val="10"/>
        <color rgb="FFFF0000"/>
        <rFont val="Calibri"/>
        <family val="2"/>
        <scheme val="minor"/>
      </rPr>
      <t>Instructions:</t>
    </r>
    <r>
      <rPr>
        <b/>
        <sz val="10"/>
        <rFont val="Calibri"/>
        <family val="2"/>
        <scheme val="minor"/>
      </rPr>
      <t xml:space="preserve"> Break out the final net assets as of the end of each fiscal year using the rows below.  Row 72 and 79 should tie.</t>
    </r>
  </si>
  <si>
    <t>Fiscal Year 2021</t>
  </si>
  <si>
    <t>FY 2020 Fee Amount:</t>
  </si>
  <si>
    <t>Proposed FY 2021 Fee Amount:</t>
  </si>
  <si>
    <t>FY19 Revenue</t>
  </si>
  <si>
    <t>FY19 Expenditures</t>
  </si>
  <si>
    <t>FY20 Unrestricted Fund Balance</t>
  </si>
  <si>
    <t>FY19 % of Revenue Expended:</t>
  </si>
  <si>
    <t>FY 2020 Fee Rate</t>
  </si>
  <si>
    <t>Proposed FY 2021 Fee Rate</t>
  </si>
  <si>
    <r>
      <t xml:space="preserve">FY21 Revenues
</t>
    </r>
    <r>
      <rPr>
        <b/>
        <u/>
        <sz val="10"/>
        <rFont val="Calibri"/>
        <family val="2"/>
        <scheme val="minor"/>
      </rPr>
      <t>without</t>
    </r>
    <r>
      <rPr>
        <sz val="10"/>
        <rFont val="Calibri"/>
        <family val="2"/>
        <scheme val="minor"/>
      </rPr>
      <t xml:space="preserve"> increase</t>
    </r>
  </si>
  <si>
    <t xml:space="preserve">FY21 Incremental Fee Increase </t>
  </si>
  <si>
    <r>
      <t xml:space="preserve">FY21 Projection
</t>
    </r>
    <r>
      <rPr>
        <b/>
        <u/>
        <sz val="10"/>
        <rFont val="Calibri"/>
        <family val="2"/>
        <scheme val="minor"/>
      </rPr>
      <t>with</t>
    </r>
    <r>
      <rPr>
        <sz val="10"/>
        <rFont val="Calibri"/>
        <family val="2"/>
        <scheme val="minor"/>
      </rPr>
      <t xml:space="preserve"> increase</t>
    </r>
  </si>
  <si>
    <t>FY 2019 Actuals</t>
  </si>
  <si>
    <t>FY 2020 Projected</t>
  </si>
  <si>
    <r>
      <t xml:space="preserve">FY21 Projection
</t>
    </r>
    <r>
      <rPr>
        <b/>
        <u/>
        <sz val="10"/>
        <rFont val="Calibri"/>
        <family val="2"/>
        <scheme val="minor"/>
      </rPr>
      <t>without</t>
    </r>
    <r>
      <rPr>
        <sz val="10"/>
        <rFont val="Calibri"/>
        <family val="2"/>
        <scheme val="minor"/>
      </rPr>
      <t xml:space="preserve"> increase</t>
    </r>
  </si>
  <si>
    <t>Student Center Tier I Operations Fee</t>
  </si>
  <si>
    <t>Robert Junko  robert.junko@gatech.edu</t>
  </si>
  <si>
    <t>None</t>
  </si>
  <si>
    <r>
      <t xml:space="preserve">What student population is assessed this fee?  </t>
    </r>
    <r>
      <rPr>
        <sz val="10.5"/>
        <color rgb="FFFF0000"/>
        <rFont val="Calibri"/>
        <family val="2"/>
        <scheme val="minor"/>
      </rPr>
      <t>Undergraduates and Graduates</t>
    </r>
    <r>
      <rPr>
        <sz val="10.5"/>
        <color theme="1"/>
        <rFont val="Calibri"/>
        <family val="2"/>
        <scheme val="minor"/>
      </rPr>
      <t xml:space="preserve">
What student groups are eligible for a waiver?  </t>
    </r>
    <r>
      <rPr>
        <sz val="10.5"/>
        <color rgb="FFFF0000"/>
        <rFont val="Calibri"/>
        <family val="2"/>
        <scheme val="minor"/>
      </rPr>
      <t>Dual Enrollment (MOWR) &amp; Military.  On-line students pay only the technology fee.</t>
    </r>
    <r>
      <rPr>
        <sz val="10.5"/>
        <color theme="1"/>
        <rFont val="Calibri"/>
        <family val="2"/>
        <scheme val="minor"/>
      </rPr>
      <t xml:space="preserve">
What is the process by which a student can request/receive a waiver?   </t>
    </r>
    <r>
      <rPr>
        <sz val="10.5"/>
        <color rgb="FFFF0000"/>
        <rFont val="Calibri"/>
        <family val="2"/>
        <scheme val="minor"/>
      </rPr>
      <t>No waivers granted - only through acceptance to the Dual Enrollment program &amp; eligible military.</t>
    </r>
    <r>
      <rPr>
        <sz val="10.5"/>
        <color theme="1"/>
        <rFont val="Calibri"/>
        <family val="2"/>
        <scheme val="minor"/>
      </rPr>
      <t xml:space="preserve"> 
Is the fee assessed during summer semester? </t>
    </r>
    <r>
      <rPr>
        <sz val="10.5"/>
        <color rgb="FFFF0000"/>
        <rFont val="Calibri"/>
        <family val="2"/>
        <scheme val="minor"/>
      </rPr>
      <t>Yes</t>
    </r>
    <r>
      <rPr>
        <sz val="10.5"/>
        <color theme="1"/>
        <rFont val="Calibri"/>
        <family val="2"/>
        <scheme val="minor"/>
      </rPr>
      <t xml:space="preserve">
Does the institution pro-rate fees based on credit hours? </t>
    </r>
    <r>
      <rPr>
        <sz val="10.5"/>
        <color rgb="FFFF0000"/>
        <rFont val="Calibri"/>
        <family val="2"/>
        <scheme val="minor"/>
      </rPr>
      <t>No</t>
    </r>
  </si>
  <si>
    <r>
      <t xml:space="preserve">What are the primary activities supported by this fee?  How would this fee be described to students?  How does this fee support the primary mission of retaining and graduating students? </t>
    </r>
    <r>
      <rPr>
        <sz val="10.5"/>
        <color rgb="FFFF0000"/>
        <rFont val="Calibri"/>
        <family val="2"/>
        <scheme val="minor"/>
      </rPr>
      <t xml:space="preserve">The primary activity of the fee supports personal services in the Student Center. This accounts for 91% of the fee collected. This includes 17 full time staff and 110 student employees. The other 9% of the budget accounts for supplies, materials and maintenance of the building. 
The Student Center team that is funded through this fee support and run a 24 hour building; this encompasses reservations, all aspects of managing student employees, campus programs, and event logistics. The Student Center is a place that builds community on campus and a place for students to come meet with friends, meet new people, study, relax, take a break, attend an event and dine. All of these factors support the student experience and help students feel a part of the Georgia Tech community and therefore they stay in school and graduate. Research has shown that students need to feel engaged and a part of the campus community for them to stay enrolled and graduate. The Student Center is one of those buildings on campus that gives students a place they can feel at home.
</t>
    </r>
  </si>
  <si>
    <t>Admin Professional II</t>
  </si>
  <si>
    <t>Admin Professional III</t>
  </si>
  <si>
    <t>Director - Student Ctr Facilities &amp; Operations</t>
  </si>
  <si>
    <t>Assoc. Dir- Student Ctr Programs</t>
  </si>
  <si>
    <t>Asst. Dir- Facilities &amp; Operations</t>
  </si>
  <si>
    <t>Communications Officer I</t>
  </si>
  <si>
    <t>Custodial Services Mgr</t>
  </si>
  <si>
    <t>Financial Admin I</t>
  </si>
  <si>
    <t>Information Desk Coord</t>
  </si>
  <si>
    <t>Ops &amp; Event Supp Spec</t>
  </si>
  <si>
    <t>Sr. Director-Student Center</t>
  </si>
  <si>
    <t>Stu Ctr Ops &amp; Events Manager</t>
  </si>
  <si>
    <t>Student Ctr Program Adv</t>
  </si>
  <si>
    <t>Student Ctr Reservation Coord</t>
  </si>
  <si>
    <t>Student Assistants</t>
  </si>
  <si>
    <r>
      <t xml:space="preserve">Provide context as to the trends seen in the financials tab.  </t>
    </r>
    <r>
      <rPr>
        <sz val="10.5"/>
        <color rgb="FFFF0000"/>
        <rFont val="Calibri"/>
        <family val="2"/>
        <scheme val="minor"/>
      </rPr>
      <t xml:space="preserve">Enrollment increases translate to fee revenue increases.
</t>
    </r>
    <r>
      <rPr>
        <sz val="10.5"/>
        <color theme="1"/>
        <rFont val="Calibri"/>
        <family val="2"/>
        <scheme val="minor"/>
      </rPr>
      <t xml:space="preserve">Describe any one-time revenues or expenditures that may skew trends.  </t>
    </r>
    <r>
      <rPr>
        <sz val="10.5"/>
        <color rgb="FFFF0000"/>
        <rFont val="Calibri"/>
        <family val="2"/>
        <scheme val="minor"/>
      </rPr>
      <t xml:space="preserve">None
</t>
    </r>
    <r>
      <rPr>
        <sz val="10.5"/>
        <color theme="1"/>
        <rFont val="Calibri"/>
        <family val="2"/>
        <scheme val="minor"/>
      </rPr>
      <t xml:space="preserve">Provide an explanation if FY19 revenue was less than 80% expended.  What are planned uses for the available fund balance (if applicable)? </t>
    </r>
    <r>
      <rPr>
        <sz val="10.5"/>
        <color rgb="FFFF0000"/>
        <rFont val="Calibri"/>
        <family val="2"/>
        <scheme val="minor"/>
      </rPr>
      <t>Used for capital needs such as furniture, flooring, and audio/visual equipment replacement.</t>
    </r>
    <r>
      <rPr>
        <sz val="10.5"/>
        <color theme="1"/>
        <rFont val="Calibri"/>
        <family val="2"/>
        <scheme val="minor"/>
      </rPr>
      <t xml:space="preserve">
</t>
    </r>
  </si>
  <si>
    <r>
      <t xml:space="preserve">Provide narrative descriptions to support the amounts found on the subsequent financials tab.  
What positions are supported by this fee?  </t>
    </r>
    <r>
      <rPr>
        <sz val="10.5"/>
        <color rgb="FFFF0000"/>
        <rFont val="Calibri"/>
        <family val="2"/>
        <scheme val="minor"/>
      </rPr>
      <t xml:space="preserve">See attached schedule.
</t>
    </r>
    <r>
      <rPr>
        <sz val="10.5"/>
        <color theme="1"/>
        <rFont val="Calibri"/>
        <family val="2"/>
        <scheme val="minor"/>
      </rPr>
      <t xml:space="preserve">How has the number of positions changed or what positions would the institution like to hire? </t>
    </r>
    <r>
      <rPr>
        <sz val="10.5"/>
        <color rgb="FFFF0000"/>
        <rFont val="Calibri"/>
        <family val="2"/>
        <scheme val="minor"/>
      </rPr>
      <t>Number of positions remain constant until FY22 (Jan '22) when the new Campus Center will be fully operational.</t>
    </r>
    <r>
      <rPr>
        <sz val="10.5"/>
        <color theme="1"/>
        <rFont val="Calibri"/>
        <family val="2"/>
        <scheme val="minor"/>
      </rPr>
      <t xml:space="preserve">
To what extent is this fee used to fund employee travel? </t>
    </r>
    <r>
      <rPr>
        <sz val="10.5"/>
        <color rgb="FFFF0000"/>
        <rFont val="Calibri"/>
        <family val="2"/>
        <scheme val="minor"/>
      </rPr>
      <t>None (funded by surplus funds)</t>
    </r>
  </si>
  <si>
    <t>Projected FY21 Fee Instances</t>
  </si>
  <si>
    <t>CC000031</t>
  </si>
  <si>
    <t>RC 408103</t>
  </si>
  <si>
    <r>
      <t xml:space="preserve">How was the student body at large informed and/or engaged in the fee process (e.g. town hall meetings, online surveys, etc.)?  Were these actions taken before or after the student committee vote?
Include any documents provided to the student fee committee. </t>
    </r>
    <r>
      <rPr>
        <sz val="10.5"/>
        <color rgb="FFFF0000"/>
        <rFont val="Calibri"/>
        <family val="2"/>
        <scheme val="minor"/>
      </rPr>
      <t>There will be a building fee assessed in FY21 to students for the new Campus Center. This fee has been approved by the MSFAC and the student body. During spring 2016, the student body approved the fee by 66% with total voter participation at 5,025. There was student involvement in every step of the process to inform them about the fee including in 2012 when the Student Center Expansion Committee was formed. This is a committee of students that are engaged in the project and serve as the liaison to students and administration to make sure the student voice is heard in all aspects on the project, including any fee increase.  In order to operate the completed Campus Center, with an additional 65,350 square feet, we will need to seek approval for an increase to the current Student Center Operations Fee of $32. This additional fee will cover the increase in personal costs to operate and manage the new buildings. The majority of the positions will be for students and several for full time staff. We are currently engaging campus in the discussion of the Student Center Operations fee increase. The additional Campus Center operating fee is projected to begin in January 2022.</t>
    </r>
  </si>
  <si>
    <t>Student Center Operations Fee</t>
  </si>
  <si>
    <t xml:space="preserve"> </t>
  </si>
  <si>
    <t>Date: 11/12/19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</si>
</sst>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3" formatCode="_(* #,##0.00_);_(* \(#,##0.00\);_(* &quot;-&quot;??_);_(@_)"/>
    <numFmt numFmtId="164" formatCode="0.0%"/>
    <numFmt numFmtId="165" formatCode="&quot;$&quot;#,##0"/>
  </numFmts>
  <fonts count="24" x14ac:knownFonts="1">
    <font>
      <sz val="11"/>
      <color theme="1"/>
      <name val="Calibri"/>
      <family val="2"/>
      <scheme val="minor"/>
    </font>
    <font>
      <b/>
      <sz val="11"/>
      <color theme="1"/>
      <name val="Calibri"/>
      <family val="2"/>
      <scheme val="minor"/>
    </font>
    <font>
      <sz val="10"/>
      <color theme="1"/>
      <name val="Arial"/>
      <family val="2"/>
    </font>
    <font>
      <b/>
      <sz val="11"/>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b/>
      <sz val="10"/>
      <color rgb="FFFF0000"/>
      <name val="Calibri"/>
      <family val="2"/>
      <scheme val="minor"/>
    </font>
    <font>
      <b/>
      <sz val="12"/>
      <color theme="1"/>
      <name val="Calibri"/>
      <family val="2"/>
      <scheme val="minor"/>
    </font>
    <font>
      <b/>
      <sz val="16"/>
      <color theme="1"/>
      <name val="Calibri"/>
      <family val="2"/>
      <scheme val="minor"/>
    </font>
    <font>
      <sz val="10.5"/>
      <color theme="1"/>
      <name val="Calibri"/>
      <family val="2"/>
      <scheme val="minor"/>
    </font>
    <font>
      <sz val="11"/>
      <name val="Calibri"/>
      <family val="2"/>
      <scheme val="minor"/>
    </font>
    <font>
      <b/>
      <sz val="12"/>
      <name val="Calibri"/>
      <family val="2"/>
      <scheme val="minor"/>
    </font>
    <font>
      <b/>
      <i/>
      <sz val="11"/>
      <name val="Calibri"/>
      <family val="2"/>
      <scheme val="minor"/>
    </font>
    <font>
      <sz val="12"/>
      <color theme="1"/>
      <name val="Calibri"/>
      <family val="2"/>
      <scheme val="minor"/>
    </font>
    <font>
      <sz val="9"/>
      <name val="Arial"/>
      <family val="2"/>
    </font>
    <font>
      <b/>
      <sz val="10.5"/>
      <color theme="1"/>
      <name val="Calibri"/>
      <family val="2"/>
      <scheme val="minor"/>
    </font>
    <font>
      <b/>
      <sz val="10.5"/>
      <color rgb="FFFF0000"/>
      <name val="Calibri"/>
      <family val="2"/>
      <scheme val="minor"/>
    </font>
    <font>
      <b/>
      <sz val="10.5"/>
      <name val="Calibri"/>
      <family val="2"/>
      <scheme val="minor"/>
    </font>
    <font>
      <sz val="11"/>
      <color theme="1"/>
      <name val="Arial"/>
      <family val="2"/>
    </font>
    <font>
      <sz val="10.5"/>
      <color rgb="FFFF0000"/>
      <name val="Calibri"/>
      <family val="2"/>
      <scheme val="minor"/>
    </font>
    <font>
      <b/>
      <sz val="11"/>
      <color theme="1"/>
      <name val="Arial"/>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auto="1"/>
      </bottom>
      <diagonal/>
    </border>
    <border>
      <left style="thin">
        <color theme="0"/>
      </left>
      <right/>
      <top/>
      <bottom/>
      <diagonal/>
    </border>
    <border>
      <left/>
      <right/>
      <top style="thin">
        <color theme="0"/>
      </top>
      <bottom style="thin">
        <color theme="0"/>
      </bottom>
      <diagonal/>
    </border>
    <border>
      <left/>
      <right/>
      <top/>
      <bottom style="thin">
        <color theme="0"/>
      </bottom>
      <diagonal/>
    </border>
    <border>
      <left/>
      <right/>
      <top style="thin">
        <color theme="0"/>
      </top>
      <bottom style="thin">
        <color indexed="64"/>
      </bottom>
      <diagonal/>
    </border>
    <border>
      <left style="thin">
        <color theme="0"/>
      </left>
      <right/>
      <top/>
      <bottom style="thin">
        <color auto="1"/>
      </bottom>
      <diagonal/>
    </border>
    <border>
      <left style="thin">
        <color theme="0"/>
      </left>
      <right/>
      <top style="thin">
        <color theme="0"/>
      </top>
      <bottom style="medium">
        <color auto="1"/>
      </bottom>
      <diagonal/>
    </border>
    <border>
      <left/>
      <right/>
      <top style="thin">
        <color theme="0"/>
      </top>
      <bottom style="medium">
        <color auto="1"/>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0"/>
      </left>
      <right style="thin">
        <color theme="0"/>
      </right>
      <top/>
      <bottom/>
      <diagonal/>
    </border>
  </borders>
  <cellStyleXfs count="6">
    <xf numFmtId="0" fontId="0" fillId="0" borderId="0"/>
    <xf numFmtId="0" fontId="2" fillId="0" borderId="0"/>
    <xf numFmtId="0" fontId="2" fillId="0" borderId="0"/>
    <xf numFmtId="0" fontId="23" fillId="0" borderId="0"/>
    <xf numFmtId="43" fontId="23" fillId="0" borderId="0" applyFont="0" applyFill="0" applyBorder="0" applyAlignment="0" applyProtection="0"/>
    <xf numFmtId="9" fontId="23" fillId="0" borderId="0" applyFont="0" applyFill="0" applyBorder="0" applyAlignment="0" applyProtection="0"/>
  </cellStyleXfs>
  <cellXfs count="163">
    <xf numFmtId="0" fontId="0" fillId="0" borderId="0" xfId="0"/>
    <xf numFmtId="0" fontId="4" fillId="0" borderId="0" xfId="1" applyFont="1"/>
    <xf numFmtId="0" fontId="5" fillId="2" borderId="0" xfId="1" applyFont="1" applyFill="1"/>
    <xf numFmtId="0" fontId="4" fillId="2" borderId="0" xfId="1" applyFont="1" applyFill="1"/>
    <xf numFmtId="0" fontId="4" fillId="3" borderId="1" xfId="1" applyFont="1" applyFill="1" applyBorder="1"/>
    <xf numFmtId="0" fontId="4" fillId="3" borderId="1" xfId="1" applyFont="1" applyFill="1" applyBorder="1" applyAlignment="1">
      <alignment horizontal="center" wrapText="1"/>
    </xf>
    <xf numFmtId="0" fontId="5" fillId="0" borderId="1" xfId="1" applyFont="1" applyBorder="1"/>
    <xf numFmtId="0" fontId="4" fillId="0" borderId="3" xfId="1" applyFont="1" applyFill="1" applyBorder="1"/>
    <xf numFmtId="0" fontId="4" fillId="0" borderId="1" xfId="1" applyFont="1" applyFill="1" applyBorder="1"/>
    <xf numFmtId="0" fontId="4" fillId="0" borderId="1" xfId="1" applyFont="1" applyBorder="1"/>
    <xf numFmtId="0" fontId="4" fillId="0" borderId="1" xfId="1" applyFont="1" applyFill="1" applyBorder="1" applyAlignment="1">
      <alignment horizontal="left" indent="2"/>
    </xf>
    <xf numFmtId="0" fontId="4" fillId="0" borderId="1" xfId="1" applyFont="1" applyFill="1" applyBorder="1" applyAlignment="1">
      <alignment horizontal="left" indent="3"/>
    </xf>
    <xf numFmtId="0" fontId="4" fillId="0" borderId="1" xfId="1" applyFont="1" applyBorder="1" applyAlignment="1">
      <alignment horizontal="left" indent="2"/>
    </xf>
    <xf numFmtId="0" fontId="5" fillId="4" borderId="1" xfId="1" applyFont="1" applyFill="1" applyBorder="1" applyAlignment="1"/>
    <xf numFmtId="0" fontId="5" fillId="4" borderId="1" xfId="1" applyFont="1" applyFill="1" applyBorder="1"/>
    <xf numFmtId="0" fontId="4" fillId="0" borderId="3" xfId="1" applyFont="1" applyBorder="1"/>
    <xf numFmtId="0" fontId="4" fillId="3" borderId="4" xfId="1" applyFont="1" applyFill="1" applyBorder="1"/>
    <xf numFmtId="0" fontId="4" fillId="4" borderId="6" xfId="1" applyFont="1" applyFill="1" applyBorder="1"/>
    <xf numFmtId="0" fontId="4" fillId="3" borderId="7" xfId="1" applyFont="1" applyFill="1" applyBorder="1"/>
    <xf numFmtId="0" fontId="5" fillId="3" borderId="9" xfId="1" applyFont="1" applyFill="1" applyBorder="1"/>
    <xf numFmtId="0" fontId="4" fillId="3" borderId="6" xfId="1" applyFont="1" applyFill="1" applyBorder="1"/>
    <xf numFmtId="38" fontId="5" fillId="4" borderId="1" xfId="1" applyNumberFormat="1" applyFont="1" applyFill="1" applyBorder="1"/>
    <xf numFmtId="0" fontId="5" fillId="2" borderId="0" xfId="1" applyNumberFormat="1" applyFont="1" applyFill="1" applyAlignment="1">
      <alignment horizontal="left"/>
    </xf>
    <xf numFmtId="0" fontId="8" fillId="2" borderId="0" xfId="1" applyNumberFormat="1" applyFont="1" applyFill="1" applyAlignment="1">
      <alignment horizontal="left"/>
    </xf>
    <xf numFmtId="0" fontId="0" fillId="5" borderId="12" xfId="0" applyFill="1" applyBorder="1" applyAlignment="1">
      <alignment horizontal="left"/>
    </xf>
    <xf numFmtId="0" fontId="0" fillId="0" borderId="0" xfId="0" applyBorder="1"/>
    <xf numFmtId="0" fontId="1" fillId="0" borderId="13" xfId="0" applyFont="1" applyBorder="1" applyAlignment="1">
      <alignment horizontal="right"/>
    </xf>
    <xf numFmtId="0" fontId="0" fillId="0" borderId="13" xfId="0" applyBorder="1" applyAlignment="1">
      <alignment horizontal="right"/>
    </xf>
    <xf numFmtId="0" fontId="0" fillId="0" borderId="13" xfId="0" applyBorder="1"/>
    <xf numFmtId="0" fontId="0" fillId="0" borderId="14" xfId="0" applyBorder="1"/>
    <xf numFmtId="0" fontId="1" fillId="0" borderId="16" xfId="0" applyFont="1" applyBorder="1" applyAlignment="1">
      <alignment horizontal="left"/>
    </xf>
    <xf numFmtId="0" fontId="0" fillId="0" borderId="17" xfId="0" applyBorder="1" applyAlignment="1">
      <alignment horizontal="right"/>
    </xf>
    <xf numFmtId="0" fontId="0" fillId="0" borderId="18" xfId="0" applyBorder="1" applyAlignment="1">
      <alignment horizontal="right"/>
    </xf>
    <xf numFmtId="0" fontId="0" fillId="0" borderId="13" xfId="0" applyFill="1" applyBorder="1"/>
    <xf numFmtId="0" fontId="0" fillId="0" borderId="18" xfId="0" applyBorder="1"/>
    <xf numFmtId="0" fontId="1" fillId="0" borderId="13" xfId="0" applyFont="1" applyFill="1" applyBorder="1" applyAlignment="1">
      <alignment horizontal="right"/>
    </xf>
    <xf numFmtId="0" fontId="0" fillId="0" borderId="0" xfId="0" applyFill="1"/>
    <xf numFmtId="0" fontId="1" fillId="0" borderId="18" xfId="0" applyFont="1" applyBorder="1" applyAlignment="1">
      <alignment horizontal="right"/>
    </xf>
    <xf numFmtId="0" fontId="1" fillId="0" borderId="18" xfId="0" applyFont="1" applyBorder="1" applyAlignment="1">
      <alignment horizontal="right" wrapText="1"/>
    </xf>
    <xf numFmtId="0" fontId="0" fillId="0" borderId="18" xfId="0" applyFill="1" applyBorder="1" applyAlignment="1">
      <alignment horizontal="left"/>
    </xf>
    <xf numFmtId="0" fontId="0" fillId="0" borderId="18" xfId="0" applyFill="1" applyBorder="1"/>
    <xf numFmtId="0" fontId="9" fillId="0" borderId="18" xfId="0" applyFont="1" applyBorder="1" applyAlignment="1">
      <alignment horizontal="center"/>
    </xf>
    <xf numFmtId="0" fontId="0" fillId="0" borderId="21" xfId="0" applyFill="1" applyBorder="1"/>
    <xf numFmtId="0" fontId="0" fillId="0" borderId="0" xfId="0" applyFill="1" applyBorder="1"/>
    <xf numFmtId="0" fontId="1" fillId="0" borderId="14" xfId="0" applyFont="1" applyBorder="1" applyAlignment="1">
      <alignment horizontal="left"/>
    </xf>
    <xf numFmtId="165" fontId="0" fillId="5" borderId="20" xfId="0" applyNumberFormat="1" applyFont="1" applyFill="1" applyBorder="1" applyAlignment="1">
      <alignment horizontal="center"/>
    </xf>
    <xf numFmtId="165" fontId="0" fillId="0" borderId="20" xfId="0" applyNumberFormat="1" applyFont="1" applyBorder="1" applyAlignment="1">
      <alignment horizontal="center"/>
    </xf>
    <xf numFmtId="0" fontId="0" fillId="0" borderId="0" xfId="0" applyFont="1"/>
    <xf numFmtId="164" fontId="0" fillId="0" borderId="20" xfId="0" applyNumberFormat="1" applyFont="1" applyBorder="1" applyAlignment="1">
      <alignment horizontal="center"/>
    </xf>
    <xf numFmtId="165" fontId="0" fillId="0" borderId="20" xfId="0" applyNumberFormat="1" applyFont="1" applyFill="1" applyBorder="1" applyAlignment="1">
      <alignment horizontal="center"/>
    </xf>
    <xf numFmtId="0" fontId="0" fillId="0" borderId="13" xfId="0" applyFont="1" applyBorder="1"/>
    <xf numFmtId="0" fontId="0" fillId="0" borderId="0" xfId="0" applyFont="1" applyBorder="1"/>
    <xf numFmtId="0" fontId="4" fillId="0" borderId="0" xfId="1" applyFont="1" applyFill="1" applyBorder="1"/>
    <xf numFmtId="0" fontId="4" fillId="0" borderId="0" xfId="1" applyFont="1" applyBorder="1"/>
    <xf numFmtId="38" fontId="4" fillId="0" borderId="0" xfId="1" applyNumberFormat="1" applyFont="1" applyFill="1" applyBorder="1"/>
    <xf numFmtId="0" fontId="13" fillId="0" borderId="0" xfId="1" applyFont="1" applyFill="1" applyBorder="1" applyAlignment="1">
      <alignment wrapText="1"/>
    </xf>
    <xf numFmtId="0" fontId="4" fillId="0" borderId="0" xfId="1" applyFont="1" applyFill="1" applyBorder="1" applyAlignment="1">
      <alignment horizontal="center" wrapText="1"/>
    </xf>
    <xf numFmtId="38" fontId="4" fillId="0" borderId="28" xfId="1" applyNumberFormat="1" applyFont="1" applyFill="1" applyBorder="1"/>
    <xf numFmtId="38" fontId="4" fillId="0" borderId="29" xfId="1" applyNumberFormat="1" applyFont="1" applyFill="1" applyBorder="1"/>
    <xf numFmtId="0" fontId="4" fillId="0" borderId="28" xfId="1" applyFont="1" applyFill="1" applyBorder="1" applyAlignment="1">
      <alignment horizontal="left"/>
    </xf>
    <xf numFmtId="0" fontId="4" fillId="0" borderId="0" xfId="1" applyFont="1" applyFill="1" applyBorder="1" applyAlignment="1">
      <alignment horizontal="left"/>
    </xf>
    <xf numFmtId="165" fontId="12" fillId="0" borderId="29" xfId="1" applyNumberFormat="1" applyFont="1" applyFill="1" applyBorder="1"/>
    <xf numFmtId="38" fontId="12" fillId="0" borderId="29" xfId="1" applyNumberFormat="1" applyFont="1" applyFill="1" applyBorder="1"/>
    <xf numFmtId="0" fontId="12" fillId="0" borderId="29" xfId="1" applyFont="1" applyFill="1" applyBorder="1"/>
    <xf numFmtId="0" fontId="13" fillId="3" borderId="30" xfId="1" applyFont="1" applyFill="1" applyBorder="1" applyAlignment="1">
      <alignment wrapText="1"/>
    </xf>
    <xf numFmtId="0" fontId="4" fillId="3" borderId="31" xfId="1" applyFont="1" applyFill="1" applyBorder="1" applyAlignment="1">
      <alignment horizontal="center" wrapText="1"/>
    </xf>
    <xf numFmtId="0" fontId="4" fillId="3" borderId="32" xfId="1" applyFont="1" applyFill="1" applyBorder="1" applyAlignment="1">
      <alignment horizontal="center" wrapText="1"/>
    </xf>
    <xf numFmtId="0" fontId="14" fillId="0" borderId="29" xfId="1" applyFont="1" applyFill="1" applyBorder="1" applyAlignment="1">
      <alignment horizontal="left"/>
    </xf>
    <xf numFmtId="0" fontId="14" fillId="0" borderId="0" xfId="1" applyFont="1" applyFill="1" applyBorder="1" applyAlignment="1">
      <alignment horizontal="left"/>
    </xf>
    <xf numFmtId="0" fontId="3" fillId="0" borderId="29" xfId="1" applyFont="1" applyFill="1" applyBorder="1" applyAlignment="1">
      <alignment horizontal="left"/>
    </xf>
    <xf numFmtId="3" fontId="4" fillId="0" borderId="1" xfId="1" applyNumberFormat="1" applyFont="1" applyFill="1" applyBorder="1"/>
    <xf numFmtId="3" fontId="4" fillId="0" borderId="1" xfId="1" applyNumberFormat="1" applyFont="1" applyBorder="1"/>
    <xf numFmtId="3" fontId="5" fillId="0" borderId="3" xfId="1" applyNumberFormat="1" applyFont="1" applyFill="1" applyBorder="1" applyAlignment="1">
      <alignment horizontal="center" wrapText="1"/>
    </xf>
    <xf numFmtId="3" fontId="4" fillId="0" borderId="3" xfId="1" applyNumberFormat="1" applyFont="1" applyFill="1" applyBorder="1" applyAlignment="1">
      <alignment horizontal="center" wrapText="1"/>
    </xf>
    <xf numFmtId="3" fontId="4" fillId="0" borderId="3" xfId="1" applyNumberFormat="1" applyFont="1" applyFill="1" applyBorder="1"/>
    <xf numFmtId="3" fontId="4" fillId="0" borderId="3" xfId="1" applyNumberFormat="1" applyFont="1" applyBorder="1"/>
    <xf numFmtId="3" fontId="4" fillId="0" borderId="0" xfId="1" applyNumberFormat="1" applyFont="1"/>
    <xf numFmtId="165" fontId="5" fillId="4" borderId="1" xfId="1" applyNumberFormat="1" applyFont="1" applyFill="1" applyBorder="1"/>
    <xf numFmtId="0" fontId="0" fillId="0" borderId="0" xfId="0" applyBorder="1"/>
    <xf numFmtId="0" fontId="1" fillId="0" borderId="18" xfId="0" applyFont="1" applyFill="1" applyBorder="1" applyAlignment="1">
      <alignment horizontal="right"/>
    </xf>
    <xf numFmtId="0" fontId="0" fillId="0" borderId="0" xfId="0" applyFill="1" applyBorder="1" applyAlignment="1">
      <alignment horizontal="left"/>
    </xf>
    <xf numFmtId="0" fontId="0" fillId="0" borderId="23" xfId="0" applyFill="1" applyBorder="1" applyAlignment="1">
      <alignment horizontal="left"/>
    </xf>
    <xf numFmtId="165" fontId="4" fillId="0" borderId="28" xfId="1" applyNumberFormat="1" applyFont="1" applyFill="1" applyBorder="1" applyAlignment="1">
      <alignment horizontal="center"/>
    </xf>
    <xf numFmtId="165" fontId="4" fillId="0" borderId="0" xfId="1" applyNumberFormat="1" applyFont="1" applyFill="1" applyBorder="1" applyAlignment="1">
      <alignment horizontal="center"/>
    </xf>
    <xf numFmtId="165" fontId="4" fillId="0" borderId="29" xfId="1" applyNumberFormat="1" applyFont="1" applyFill="1" applyBorder="1" applyAlignment="1">
      <alignment horizontal="center"/>
    </xf>
    <xf numFmtId="6" fontId="5" fillId="4" borderId="1" xfId="1" applyNumberFormat="1" applyFont="1" applyFill="1" applyBorder="1" applyAlignment="1">
      <alignment horizontal="center"/>
    </xf>
    <xf numFmtId="0" fontId="0" fillId="0" borderId="0" xfId="0" applyBorder="1"/>
    <xf numFmtId="0" fontId="0" fillId="0" borderId="18" xfId="0" applyFill="1" applyBorder="1"/>
    <xf numFmtId="0" fontId="0" fillId="0" borderId="18" xfId="0" applyBorder="1" applyAlignment="1">
      <alignment horizontal="right"/>
    </xf>
    <xf numFmtId="0" fontId="1" fillId="0" borderId="13" xfId="0" applyFont="1" applyFill="1" applyBorder="1" applyAlignment="1">
      <alignment horizontal="right"/>
    </xf>
    <xf numFmtId="0" fontId="5" fillId="2" borderId="0" xfId="1" applyNumberFormat="1" applyFont="1" applyFill="1" applyAlignment="1">
      <alignment horizontal="left"/>
    </xf>
    <xf numFmtId="0" fontId="9" fillId="0" borderId="0" xfId="0" applyFont="1" applyAlignment="1">
      <alignment horizontal="left"/>
    </xf>
    <xf numFmtId="0" fontId="15" fillId="0" borderId="0" xfId="0" applyFont="1" applyAlignment="1">
      <alignment horizontal="left"/>
    </xf>
    <xf numFmtId="0" fontId="15" fillId="0" borderId="0" xfId="0" applyFont="1" applyAlignment="1">
      <alignment horizontal="left" wrapText="1"/>
    </xf>
    <xf numFmtId="0" fontId="15" fillId="0" borderId="0" xfId="0" applyFont="1"/>
    <xf numFmtId="0" fontId="9" fillId="0" borderId="0" xfId="0" applyFont="1"/>
    <xf numFmtId="0" fontId="16" fillId="0" borderId="0" xfId="0" applyFont="1"/>
    <xf numFmtId="165" fontId="5" fillId="3" borderId="10" xfId="1" applyNumberFormat="1" applyFont="1" applyFill="1" applyBorder="1"/>
    <xf numFmtId="165" fontId="0" fillId="0" borderId="14" xfId="0" applyNumberFormat="1" applyFont="1" applyFill="1" applyBorder="1" applyAlignment="1">
      <alignment horizontal="center"/>
    </xf>
    <xf numFmtId="0" fontId="0" fillId="0" borderId="33" xfId="0" applyBorder="1" applyAlignment="1">
      <alignment horizontal="right"/>
    </xf>
    <xf numFmtId="0" fontId="5" fillId="3" borderId="28" xfId="1" applyFont="1" applyFill="1" applyBorder="1" applyAlignment="1">
      <alignment horizontal="left"/>
    </xf>
    <xf numFmtId="165" fontId="5" fillId="3" borderId="28" xfId="1" applyNumberFormat="1" applyFont="1" applyFill="1" applyBorder="1" applyAlignment="1">
      <alignment horizontal="center"/>
    </xf>
    <xf numFmtId="38" fontId="5" fillId="3" borderId="28" xfId="1" applyNumberFormat="1" applyFont="1" applyFill="1" applyBorder="1"/>
    <xf numFmtId="3" fontId="4" fillId="0" borderId="28" xfId="1" applyNumberFormat="1" applyFont="1" applyFill="1" applyBorder="1"/>
    <xf numFmtId="3" fontId="4" fillId="0" borderId="0" xfId="1" applyNumberFormat="1" applyFont="1" applyFill="1" applyBorder="1"/>
    <xf numFmtId="3" fontId="4" fillId="0" borderId="29" xfId="1" applyNumberFormat="1" applyFont="1" applyFill="1" applyBorder="1"/>
    <xf numFmtId="165" fontId="5" fillId="3" borderId="28" xfId="1" applyNumberFormat="1" applyFont="1" applyFill="1" applyBorder="1"/>
    <xf numFmtId="0" fontId="4" fillId="3" borderId="7" xfId="1" applyFont="1" applyFill="1" applyBorder="1" applyAlignment="1">
      <alignment wrapText="1"/>
    </xf>
    <xf numFmtId="0" fontId="5" fillId="0" borderId="0" xfId="1" applyFont="1"/>
    <xf numFmtId="3" fontId="4" fillId="3" borderId="5" xfId="1" applyNumberFormat="1" applyFont="1" applyFill="1" applyBorder="1"/>
    <xf numFmtId="3" fontId="4" fillId="4" borderId="1" xfId="1" applyNumberFormat="1" applyFont="1" applyFill="1" applyBorder="1"/>
    <xf numFmtId="3" fontId="4" fillId="3" borderId="8" xfId="1" applyNumberFormat="1" applyFont="1" applyFill="1" applyBorder="1"/>
    <xf numFmtId="3" fontId="4" fillId="3" borderId="1" xfId="1" applyNumberFormat="1" applyFont="1" applyFill="1" applyBorder="1"/>
    <xf numFmtId="0" fontId="20" fillId="0" borderId="0" xfId="0" applyFont="1"/>
    <xf numFmtId="6" fontId="0" fillId="0" borderId="18" xfId="0" applyNumberFormat="1" applyFill="1" applyBorder="1" applyAlignment="1">
      <alignment horizontal="center"/>
    </xf>
    <xf numFmtId="0" fontId="0" fillId="0" borderId="0" xfId="0"/>
    <xf numFmtId="3" fontId="4" fillId="0" borderId="28" xfId="1" applyNumberFormat="1" applyFont="1" applyFill="1" applyBorder="1"/>
    <xf numFmtId="0" fontId="0" fillId="0" borderId="13" xfId="0" applyFill="1" applyBorder="1"/>
    <xf numFmtId="38" fontId="4" fillId="0" borderId="28" xfId="2" applyNumberFormat="1" applyFont="1" applyFill="1" applyBorder="1"/>
    <xf numFmtId="0" fontId="3" fillId="2" borderId="0" xfId="1" applyFont="1" applyFill="1" applyAlignment="1">
      <alignment horizontal="left"/>
    </xf>
    <xf numFmtId="0" fontId="22" fillId="0" borderId="0" xfId="0" applyFont="1"/>
    <xf numFmtId="0" fontId="3" fillId="2" borderId="0" xfId="1" applyNumberFormat="1" applyFont="1" applyFill="1" applyAlignment="1">
      <alignment horizontal="left"/>
    </xf>
    <xf numFmtId="0" fontId="11" fillId="4" borderId="2" xfId="0" applyFont="1" applyFill="1" applyBorder="1" applyAlignment="1">
      <alignment vertical="top" wrapText="1"/>
    </xf>
    <xf numFmtId="0" fontId="11" fillId="4" borderId="3" xfId="0" applyFont="1" applyFill="1" applyBorder="1" applyAlignment="1">
      <alignment vertical="top"/>
    </xf>
    <xf numFmtId="0" fontId="11" fillId="4" borderId="11" xfId="0" applyFont="1" applyFill="1" applyBorder="1" applyAlignment="1">
      <alignment vertical="top"/>
    </xf>
    <xf numFmtId="0" fontId="0" fillId="0" borderId="19" xfId="0" applyBorder="1"/>
    <xf numFmtId="0" fontId="0" fillId="0" borderId="23" xfId="0" applyBorder="1"/>
    <xf numFmtId="0" fontId="0" fillId="0" borderId="21" xfId="0" applyBorder="1"/>
    <xf numFmtId="0" fontId="0" fillId="0" borderId="0" xfId="0" applyBorder="1"/>
    <xf numFmtId="0" fontId="0" fillId="0" borderId="19" xfId="0" applyBorder="1" applyAlignment="1">
      <alignment horizontal="right"/>
    </xf>
    <xf numFmtId="0" fontId="0" fillId="0" borderId="23" xfId="0" applyBorder="1" applyAlignment="1">
      <alignment horizontal="right"/>
    </xf>
    <xf numFmtId="0" fontId="0" fillId="0" borderId="13" xfId="0" applyFill="1" applyBorder="1"/>
    <xf numFmtId="0" fontId="0" fillId="0" borderId="18" xfId="0" applyFill="1" applyBorder="1"/>
    <xf numFmtId="0" fontId="1" fillId="0" borderId="0" xfId="0" applyFont="1" applyBorder="1" applyAlignment="1">
      <alignment horizontal="left"/>
    </xf>
    <xf numFmtId="0" fontId="11" fillId="4" borderId="2"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11" xfId="0" applyFont="1" applyFill="1" applyBorder="1" applyAlignment="1">
      <alignment horizontal="left" vertical="top" wrapText="1"/>
    </xf>
    <xf numFmtId="0" fontId="0" fillId="0" borderId="18" xfId="0" applyBorder="1" applyAlignment="1">
      <alignment horizontal="right"/>
    </xf>
    <xf numFmtId="0" fontId="1" fillId="0" borderId="13" xfId="0" applyFont="1" applyFill="1" applyBorder="1" applyAlignment="1">
      <alignment horizontal="right"/>
    </xf>
    <xf numFmtId="0" fontId="1" fillId="0" borderId="18" xfId="0" applyFont="1" applyFill="1" applyBorder="1" applyAlignment="1">
      <alignment horizontal="right"/>
    </xf>
    <xf numFmtId="0" fontId="10" fillId="0" borderId="19" xfId="0" applyFont="1" applyBorder="1" applyAlignment="1">
      <alignment horizontal="center"/>
    </xf>
    <xf numFmtId="0" fontId="10" fillId="0" borderId="23" xfId="0" applyFont="1" applyBorder="1" applyAlignment="1">
      <alignment horizontal="center"/>
    </xf>
    <xf numFmtId="0" fontId="17" fillId="0" borderId="21" xfId="0" applyFont="1" applyBorder="1" applyAlignment="1">
      <alignment horizontal="left" wrapText="1"/>
    </xf>
    <xf numFmtId="0" fontId="17" fillId="0" borderId="0" xfId="0" applyFont="1" applyBorder="1" applyAlignment="1">
      <alignment horizontal="left" wrapText="1"/>
    </xf>
    <xf numFmtId="0" fontId="0" fillId="5" borderId="25" xfId="0" applyFill="1" applyBorder="1" applyAlignment="1">
      <alignment horizontal="left"/>
    </xf>
    <xf numFmtId="0" fontId="0" fillId="5" borderId="12" xfId="0" applyFill="1" applyBorder="1" applyAlignment="1">
      <alignment horizontal="left"/>
    </xf>
    <xf numFmtId="0" fontId="10" fillId="0" borderId="26" xfId="0" applyFont="1" applyBorder="1" applyAlignment="1">
      <alignment horizontal="center"/>
    </xf>
    <xf numFmtId="0" fontId="10" fillId="0" borderId="27" xfId="0" applyFont="1" applyBorder="1" applyAlignment="1">
      <alignment horizontal="center"/>
    </xf>
    <xf numFmtId="0" fontId="0" fillId="5" borderId="15" xfId="0" applyFill="1" applyBorder="1" applyAlignment="1">
      <alignment horizontal="left"/>
    </xf>
    <xf numFmtId="0" fontId="0" fillId="5" borderId="24" xfId="0" applyFill="1" applyBorder="1" applyAlignment="1">
      <alignment horizontal="left"/>
    </xf>
    <xf numFmtId="0" fontId="0" fillId="0" borderId="19" xfId="0" applyFill="1" applyBorder="1" applyAlignment="1">
      <alignment horizontal="left"/>
    </xf>
    <xf numFmtId="0" fontId="0" fillId="0" borderId="17" xfId="0" applyFill="1" applyBorder="1" applyAlignment="1">
      <alignment horizontal="left"/>
    </xf>
    <xf numFmtId="0" fontId="0" fillId="0" borderId="22" xfId="0" applyBorder="1" applyAlignment="1">
      <alignment horizontal="left"/>
    </xf>
    <xf numFmtId="0" fontId="3" fillId="2" borderId="0" xfId="1" applyFont="1" applyFill="1" applyAlignment="1">
      <alignment horizontal="left"/>
    </xf>
    <xf numFmtId="0" fontId="3" fillId="2" borderId="0" xfId="1" applyNumberFormat="1" applyFont="1" applyFill="1" applyAlignment="1">
      <alignment horizontal="left"/>
    </xf>
    <xf numFmtId="0" fontId="19" fillId="2" borderId="0" xfId="1" applyNumberFormat="1" applyFont="1" applyFill="1" applyAlignment="1">
      <alignment horizontal="left" wrapText="1"/>
    </xf>
    <xf numFmtId="0" fontId="6" fillId="6" borderId="2" xfId="1" applyFont="1" applyFill="1" applyBorder="1" applyAlignment="1">
      <alignment horizontal="left"/>
    </xf>
    <xf numFmtId="0" fontId="6" fillId="6" borderId="3" xfId="1" applyFont="1" applyFill="1" applyBorder="1" applyAlignment="1">
      <alignment horizontal="left"/>
    </xf>
    <xf numFmtId="0" fontId="6" fillId="6" borderId="11" xfId="1" applyFont="1" applyFill="1" applyBorder="1" applyAlignment="1">
      <alignment horizontal="left"/>
    </xf>
    <xf numFmtId="0" fontId="6" fillId="6" borderId="2" xfId="1" applyFont="1" applyFill="1" applyBorder="1"/>
    <xf numFmtId="0" fontId="6" fillId="6" borderId="3" xfId="1" applyFont="1" applyFill="1" applyBorder="1"/>
    <xf numFmtId="0" fontId="6" fillId="6" borderId="11" xfId="1" applyFont="1" applyFill="1" applyBorder="1"/>
    <xf numFmtId="0" fontId="5" fillId="2" borderId="0" xfId="1" applyNumberFormat="1" applyFont="1" applyFill="1" applyAlignment="1">
      <alignment horizontal="left" wrapText="1"/>
    </xf>
  </cellXfs>
  <cellStyles count="6">
    <cellStyle name="Comma 3" xfId="4"/>
    <cellStyle name="Normal" xfId="0" builtinId="0"/>
    <cellStyle name="Normal 2" xfId="1"/>
    <cellStyle name="Normal 2 2" xfId="2"/>
    <cellStyle name="Normal 7" xfId="3"/>
    <cellStyle name="Percent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C81"/>
  <sheetViews>
    <sheetView showGridLines="0" tabSelected="1" zoomScale="130" zoomScaleNormal="130" zoomScaleSheetLayoutView="120" workbookViewId="0">
      <selection sqref="A1:D1"/>
    </sheetView>
  </sheetViews>
  <sheetFormatPr defaultRowHeight="15" x14ac:dyDescent="0.25"/>
  <cols>
    <col min="1" max="1" width="27.7109375" customWidth="1"/>
    <col min="2" max="2" width="12.5703125" customWidth="1"/>
    <col min="3" max="3" width="39.140625" customWidth="1"/>
    <col min="4" max="4" width="15.7109375" customWidth="1"/>
    <col min="5" max="5" width="3.140625" customWidth="1"/>
    <col min="6" max="575" width="9.140625" style="25"/>
  </cols>
  <sheetData>
    <row r="1" spans="1:575" ht="21" x14ac:dyDescent="0.35">
      <c r="A1" s="140" t="s">
        <v>142</v>
      </c>
      <c r="B1" s="141"/>
      <c r="C1" s="141"/>
      <c r="D1" s="141"/>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c r="IR1" s="86"/>
      <c r="IS1" s="86"/>
      <c r="IT1" s="86"/>
      <c r="IU1" s="86"/>
      <c r="IV1" s="86"/>
      <c r="IW1" s="86"/>
      <c r="IX1" s="86"/>
      <c r="IY1" s="86"/>
      <c r="IZ1" s="86"/>
      <c r="JA1" s="86"/>
      <c r="JB1" s="86"/>
      <c r="JC1" s="86"/>
      <c r="JD1" s="86"/>
      <c r="JE1" s="86"/>
      <c r="JF1" s="86"/>
      <c r="JG1" s="86"/>
      <c r="JH1" s="86"/>
      <c r="JI1" s="86"/>
      <c r="JJ1" s="86"/>
      <c r="JK1" s="86"/>
      <c r="JL1" s="86"/>
      <c r="JM1" s="86"/>
      <c r="JN1" s="86"/>
      <c r="JO1" s="86"/>
      <c r="JP1" s="86"/>
      <c r="JQ1" s="86"/>
      <c r="JR1" s="86"/>
      <c r="JS1" s="86"/>
      <c r="JT1" s="86"/>
      <c r="JU1" s="86"/>
      <c r="JV1" s="86"/>
      <c r="JW1" s="86"/>
      <c r="JX1" s="86"/>
      <c r="JY1" s="86"/>
      <c r="JZ1" s="86"/>
      <c r="KA1" s="86"/>
      <c r="KB1" s="86"/>
      <c r="KC1" s="86"/>
      <c r="KD1" s="86"/>
      <c r="KE1" s="86"/>
      <c r="KF1" s="86"/>
      <c r="KG1" s="86"/>
      <c r="KH1" s="86"/>
      <c r="KI1" s="86"/>
      <c r="KJ1" s="86"/>
      <c r="KK1" s="86"/>
      <c r="KL1" s="86"/>
      <c r="KM1" s="86"/>
      <c r="KN1" s="86"/>
      <c r="KO1" s="86"/>
      <c r="KP1" s="86"/>
      <c r="KQ1" s="86"/>
      <c r="KR1" s="86"/>
      <c r="KS1" s="86"/>
      <c r="KT1" s="86"/>
      <c r="KU1" s="86"/>
      <c r="KV1" s="86"/>
      <c r="KW1" s="86"/>
      <c r="KX1" s="86"/>
      <c r="KY1" s="86"/>
      <c r="KZ1" s="86"/>
      <c r="LA1" s="86"/>
      <c r="LB1" s="86"/>
      <c r="LC1" s="86"/>
      <c r="LD1" s="86"/>
      <c r="LE1" s="86"/>
      <c r="LF1" s="86"/>
      <c r="LG1" s="86"/>
      <c r="LH1" s="86"/>
      <c r="LI1" s="86"/>
      <c r="LJ1" s="86"/>
      <c r="LK1" s="86"/>
      <c r="LL1" s="86"/>
      <c r="LM1" s="86"/>
      <c r="LN1" s="86"/>
      <c r="LO1" s="86"/>
      <c r="LP1" s="86"/>
      <c r="LQ1" s="86"/>
      <c r="LR1" s="86"/>
      <c r="LS1" s="86"/>
      <c r="LT1" s="86"/>
      <c r="LU1" s="86"/>
      <c r="LV1" s="86"/>
      <c r="LW1" s="86"/>
      <c r="LX1" s="86"/>
      <c r="LY1" s="86"/>
      <c r="LZ1" s="86"/>
      <c r="MA1" s="86"/>
      <c r="MB1" s="86"/>
      <c r="MC1" s="86"/>
      <c r="MD1" s="86"/>
      <c r="ME1" s="86"/>
      <c r="MF1" s="86"/>
      <c r="MG1" s="86"/>
      <c r="MH1" s="86"/>
      <c r="MI1" s="86"/>
      <c r="MJ1" s="86"/>
      <c r="MK1" s="86"/>
      <c r="ML1" s="86"/>
      <c r="MM1" s="86"/>
      <c r="MN1" s="86"/>
      <c r="MO1" s="86"/>
      <c r="MP1" s="86"/>
      <c r="MQ1" s="86"/>
      <c r="MR1" s="86"/>
      <c r="MS1" s="86"/>
      <c r="MT1" s="86"/>
      <c r="MU1" s="86"/>
      <c r="MV1" s="86"/>
      <c r="MW1" s="86"/>
      <c r="MX1" s="86"/>
      <c r="MY1" s="86"/>
      <c r="MZ1" s="86"/>
      <c r="NA1" s="86"/>
      <c r="NB1" s="86"/>
      <c r="NC1" s="86"/>
      <c r="ND1" s="86"/>
      <c r="NE1" s="86"/>
      <c r="NF1" s="86"/>
      <c r="NG1" s="86"/>
      <c r="NH1" s="86"/>
      <c r="NI1" s="86"/>
      <c r="NJ1" s="86"/>
      <c r="NK1" s="86"/>
      <c r="NL1" s="86"/>
      <c r="NM1" s="86"/>
      <c r="NN1" s="86"/>
      <c r="NO1" s="86"/>
      <c r="NP1" s="86"/>
      <c r="NQ1" s="86"/>
      <c r="NR1" s="86"/>
      <c r="NS1" s="86"/>
      <c r="NT1" s="86"/>
      <c r="NU1" s="86"/>
      <c r="NV1" s="86"/>
      <c r="NW1" s="86"/>
      <c r="NX1" s="86"/>
      <c r="NY1" s="86"/>
      <c r="NZ1" s="86"/>
      <c r="OA1" s="86"/>
      <c r="OB1" s="86"/>
      <c r="OC1" s="86"/>
      <c r="OD1" s="86"/>
      <c r="OE1" s="86"/>
      <c r="OF1" s="86"/>
      <c r="OG1" s="86"/>
      <c r="OH1" s="86"/>
      <c r="OI1" s="86"/>
      <c r="OJ1" s="86"/>
      <c r="OK1" s="86"/>
      <c r="OL1" s="86"/>
      <c r="OM1" s="86"/>
      <c r="ON1" s="86"/>
      <c r="OO1" s="86"/>
      <c r="OP1" s="86"/>
      <c r="OQ1" s="86"/>
      <c r="OR1" s="86"/>
      <c r="OS1" s="86"/>
      <c r="OT1" s="86"/>
      <c r="OU1" s="86"/>
      <c r="OV1" s="86"/>
      <c r="OW1" s="86"/>
      <c r="OX1" s="86"/>
      <c r="OY1" s="86"/>
      <c r="OZ1" s="86"/>
      <c r="PA1" s="86"/>
      <c r="PB1" s="86"/>
      <c r="PC1" s="86"/>
      <c r="PD1" s="86"/>
      <c r="PE1" s="86"/>
      <c r="PF1" s="86"/>
      <c r="PG1" s="86"/>
      <c r="PH1" s="86"/>
      <c r="PI1" s="86"/>
      <c r="PJ1" s="86"/>
      <c r="PK1" s="86"/>
      <c r="PL1" s="86"/>
      <c r="PM1" s="86"/>
      <c r="PN1" s="86"/>
      <c r="PO1" s="86"/>
      <c r="PP1" s="86"/>
      <c r="PQ1" s="86"/>
      <c r="PR1" s="86"/>
      <c r="PS1" s="86"/>
      <c r="PT1" s="86"/>
      <c r="PU1" s="86"/>
      <c r="PV1" s="86"/>
      <c r="PW1" s="86"/>
      <c r="PX1" s="86"/>
      <c r="PY1" s="86"/>
      <c r="PZ1" s="86"/>
      <c r="QA1" s="86"/>
      <c r="QB1" s="86"/>
      <c r="QC1" s="86"/>
      <c r="QD1" s="86"/>
      <c r="QE1" s="86"/>
      <c r="QF1" s="86"/>
      <c r="QG1" s="86"/>
      <c r="QH1" s="86"/>
      <c r="QI1" s="86"/>
      <c r="QJ1" s="86"/>
      <c r="QK1" s="86"/>
      <c r="QL1" s="86"/>
      <c r="QM1" s="86"/>
      <c r="QN1" s="86"/>
      <c r="QO1" s="86"/>
      <c r="QP1" s="86"/>
      <c r="QQ1" s="86"/>
      <c r="QR1" s="86"/>
      <c r="QS1" s="86"/>
      <c r="QT1" s="86"/>
      <c r="QU1" s="86"/>
      <c r="QV1" s="86"/>
      <c r="QW1" s="86"/>
      <c r="QX1" s="86"/>
      <c r="QY1" s="86"/>
      <c r="QZ1" s="86"/>
      <c r="RA1" s="86"/>
      <c r="RB1" s="86"/>
      <c r="RC1" s="86"/>
      <c r="RD1" s="86"/>
      <c r="RE1" s="86"/>
      <c r="RF1" s="86"/>
      <c r="RG1" s="86"/>
      <c r="RH1" s="86"/>
      <c r="RI1" s="86"/>
      <c r="RJ1" s="86"/>
      <c r="RK1" s="86"/>
      <c r="RL1" s="86"/>
      <c r="RM1" s="86"/>
      <c r="RN1" s="86"/>
      <c r="RO1" s="86"/>
      <c r="RP1" s="86"/>
      <c r="RQ1" s="86"/>
      <c r="RR1" s="86"/>
      <c r="RS1" s="86"/>
      <c r="RT1" s="86"/>
      <c r="RU1" s="86"/>
      <c r="RV1" s="86"/>
      <c r="RW1" s="86"/>
      <c r="RX1" s="86"/>
      <c r="RY1" s="86"/>
      <c r="RZ1" s="86"/>
      <c r="SA1" s="86"/>
      <c r="SB1" s="86"/>
      <c r="SC1" s="86"/>
      <c r="SD1" s="86"/>
      <c r="SE1" s="86"/>
      <c r="SF1" s="86"/>
      <c r="SG1" s="86"/>
      <c r="SH1" s="86"/>
      <c r="SI1" s="86"/>
      <c r="SJ1" s="86"/>
      <c r="SK1" s="86"/>
      <c r="SL1" s="86"/>
      <c r="SM1" s="86"/>
      <c r="SN1" s="86"/>
      <c r="SO1" s="86"/>
      <c r="SP1" s="86"/>
      <c r="SQ1" s="86"/>
      <c r="SR1" s="86"/>
      <c r="SS1" s="86"/>
      <c r="ST1" s="86"/>
      <c r="SU1" s="86"/>
      <c r="SV1" s="86"/>
      <c r="SW1" s="86"/>
      <c r="SX1" s="86"/>
      <c r="SY1" s="86"/>
      <c r="SZ1" s="86"/>
      <c r="TA1" s="86"/>
      <c r="TB1" s="86"/>
      <c r="TC1" s="86"/>
      <c r="TD1" s="86"/>
      <c r="TE1" s="86"/>
      <c r="TF1" s="86"/>
      <c r="TG1" s="86"/>
      <c r="TH1" s="86"/>
      <c r="TI1" s="86"/>
      <c r="TJ1" s="86"/>
      <c r="TK1" s="86"/>
      <c r="TL1" s="86"/>
      <c r="TM1" s="86"/>
      <c r="TN1" s="86"/>
      <c r="TO1" s="86"/>
      <c r="TP1" s="86"/>
      <c r="TQ1" s="86"/>
      <c r="TR1" s="86"/>
      <c r="TS1" s="86"/>
      <c r="TT1" s="86"/>
      <c r="TU1" s="86"/>
      <c r="TV1" s="86"/>
      <c r="TW1" s="86"/>
      <c r="TX1" s="86"/>
      <c r="TY1" s="86"/>
      <c r="TZ1" s="86"/>
      <c r="UA1" s="86"/>
      <c r="UB1" s="86"/>
      <c r="UC1" s="86"/>
      <c r="UD1" s="86"/>
      <c r="UE1" s="86"/>
      <c r="UF1" s="86"/>
      <c r="UG1" s="86"/>
      <c r="UH1" s="86"/>
      <c r="UI1" s="86"/>
      <c r="UJ1" s="86"/>
      <c r="UK1" s="86"/>
      <c r="UL1" s="86"/>
      <c r="UM1" s="86"/>
      <c r="UN1" s="86"/>
      <c r="UO1" s="86"/>
      <c r="UP1" s="86"/>
      <c r="UQ1" s="86"/>
      <c r="UR1" s="86"/>
      <c r="US1" s="86"/>
      <c r="UT1" s="86"/>
      <c r="UU1" s="86"/>
      <c r="UV1" s="86"/>
      <c r="UW1" s="86"/>
      <c r="UX1" s="86"/>
      <c r="UY1" s="86"/>
      <c r="UZ1" s="86"/>
      <c r="VA1" s="86"/>
      <c r="VB1" s="86"/>
      <c r="VC1" s="86"/>
    </row>
    <row r="2" spans="1:575" ht="21" x14ac:dyDescent="0.35">
      <c r="A2" s="140" t="s">
        <v>0</v>
      </c>
      <c r="B2" s="141"/>
      <c r="C2" s="141"/>
      <c r="D2" s="141"/>
    </row>
    <row r="3" spans="1:575" ht="21.75" thickBot="1" x14ac:dyDescent="0.4">
      <c r="A3" s="146" t="s">
        <v>148</v>
      </c>
      <c r="B3" s="147"/>
      <c r="C3" s="147"/>
      <c r="D3" s="147"/>
    </row>
    <row r="4" spans="1:575" ht="6" customHeight="1" x14ac:dyDescent="0.25">
      <c r="A4" s="41"/>
      <c r="B4" s="41"/>
      <c r="C4" s="41"/>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c r="IW4" s="86"/>
      <c r="IX4" s="86"/>
      <c r="IY4" s="86"/>
      <c r="IZ4" s="86"/>
      <c r="JA4" s="86"/>
      <c r="JB4" s="86"/>
      <c r="JC4" s="86"/>
      <c r="JD4" s="86"/>
      <c r="JE4" s="86"/>
      <c r="JF4" s="86"/>
      <c r="JG4" s="86"/>
      <c r="JH4" s="86"/>
      <c r="JI4" s="86"/>
      <c r="JJ4" s="86"/>
      <c r="JK4" s="86"/>
      <c r="JL4" s="86"/>
      <c r="JM4" s="86"/>
      <c r="JN4" s="86"/>
      <c r="JO4" s="86"/>
      <c r="JP4" s="86"/>
      <c r="JQ4" s="86"/>
      <c r="JR4" s="86"/>
      <c r="JS4" s="86"/>
      <c r="JT4" s="86"/>
      <c r="JU4" s="86"/>
      <c r="JV4" s="86"/>
      <c r="JW4" s="86"/>
      <c r="JX4" s="86"/>
      <c r="JY4" s="86"/>
      <c r="JZ4" s="86"/>
      <c r="KA4" s="86"/>
      <c r="KB4" s="86"/>
      <c r="KC4" s="86"/>
      <c r="KD4" s="86"/>
      <c r="KE4" s="86"/>
      <c r="KF4" s="86"/>
      <c r="KG4" s="86"/>
      <c r="KH4" s="86"/>
      <c r="KI4" s="86"/>
      <c r="KJ4" s="86"/>
      <c r="KK4" s="86"/>
      <c r="KL4" s="86"/>
      <c r="KM4" s="86"/>
      <c r="KN4" s="86"/>
      <c r="KO4" s="86"/>
      <c r="KP4" s="86"/>
      <c r="KQ4" s="86"/>
      <c r="KR4" s="86"/>
      <c r="KS4" s="86"/>
      <c r="KT4" s="86"/>
      <c r="KU4" s="86"/>
      <c r="KV4" s="86"/>
      <c r="KW4" s="86"/>
      <c r="KX4" s="86"/>
      <c r="KY4" s="86"/>
      <c r="KZ4" s="86"/>
      <c r="LA4" s="86"/>
      <c r="LB4" s="86"/>
      <c r="LC4" s="86"/>
      <c r="LD4" s="86"/>
      <c r="LE4" s="86"/>
      <c r="LF4" s="86"/>
      <c r="LG4" s="86"/>
      <c r="LH4" s="86"/>
      <c r="LI4" s="86"/>
      <c r="LJ4" s="86"/>
      <c r="LK4" s="86"/>
      <c r="LL4" s="86"/>
      <c r="LM4" s="86"/>
      <c r="LN4" s="86"/>
      <c r="LO4" s="86"/>
      <c r="LP4" s="86"/>
      <c r="LQ4" s="86"/>
      <c r="LR4" s="86"/>
      <c r="LS4" s="86"/>
      <c r="LT4" s="86"/>
      <c r="LU4" s="86"/>
      <c r="LV4" s="86"/>
      <c r="LW4" s="86"/>
      <c r="LX4" s="86"/>
      <c r="LY4" s="86"/>
      <c r="LZ4" s="86"/>
      <c r="MA4" s="86"/>
      <c r="MB4" s="86"/>
      <c r="MC4" s="86"/>
      <c r="MD4" s="86"/>
      <c r="ME4" s="86"/>
      <c r="MF4" s="86"/>
      <c r="MG4" s="86"/>
      <c r="MH4" s="86"/>
      <c r="MI4" s="86"/>
      <c r="MJ4" s="86"/>
      <c r="MK4" s="86"/>
      <c r="ML4" s="86"/>
      <c r="MM4" s="86"/>
      <c r="MN4" s="86"/>
      <c r="MO4" s="86"/>
      <c r="MP4" s="86"/>
      <c r="MQ4" s="86"/>
      <c r="MR4" s="86"/>
      <c r="MS4" s="86"/>
      <c r="MT4" s="86"/>
      <c r="MU4" s="86"/>
      <c r="MV4" s="86"/>
      <c r="MW4" s="86"/>
      <c r="MX4" s="86"/>
      <c r="MY4" s="86"/>
      <c r="MZ4" s="86"/>
      <c r="NA4" s="86"/>
      <c r="NB4" s="86"/>
      <c r="NC4" s="86"/>
      <c r="ND4" s="86"/>
      <c r="NE4" s="86"/>
      <c r="NF4" s="86"/>
      <c r="NG4" s="86"/>
      <c r="NH4" s="86"/>
      <c r="NI4" s="86"/>
      <c r="NJ4" s="86"/>
      <c r="NK4" s="86"/>
      <c r="NL4" s="86"/>
      <c r="NM4" s="86"/>
      <c r="NN4" s="86"/>
      <c r="NO4" s="86"/>
      <c r="NP4" s="86"/>
      <c r="NQ4" s="86"/>
      <c r="NR4" s="86"/>
      <c r="NS4" s="86"/>
      <c r="NT4" s="86"/>
      <c r="NU4" s="86"/>
      <c r="NV4" s="86"/>
      <c r="NW4" s="86"/>
      <c r="NX4" s="86"/>
      <c r="NY4" s="86"/>
      <c r="NZ4" s="86"/>
      <c r="OA4" s="86"/>
      <c r="OB4" s="86"/>
      <c r="OC4" s="86"/>
      <c r="OD4" s="86"/>
      <c r="OE4" s="86"/>
      <c r="OF4" s="86"/>
      <c r="OG4" s="86"/>
      <c r="OH4" s="86"/>
      <c r="OI4" s="86"/>
      <c r="OJ4" s="86"/>
      <c r="OK4" s="86"/>
      <c r="OL4" s="86"/>
      <c r="OM4" s="86"/>
      <c r="ON4" s="86"/>
      <c r="OO4" s="86"/>
      <c r="OP4" s="86"/>
      <c r="OQ4" s="86"/>
      <c r="OR4" s="86"/>
      <c r="OS4" s="86"/>
      <c r="OT4" s="86"/>
      <c r="OU4" s="86"/>
      <c r="OV4" s="86"/>
      <c r="OW4" s="86"/>
      <c r="OX4" s="86"/>
      <c r="OY4" s="86"/>
      <c r="OZ4" s="86"/>
      <c r="PA4" s="86"/>
      <c r="PB4" s="86"/>
      <c r="PC4" s="86"/>
      <c r="PD4" s="86"/>
      <c r="PE4" s="86"/>
      <c r="PF4" s="86"/>
      <c r="PG4" s="86"/>
      <c r="PH4" s="86"/>
      <c r="PI4" s="86"/>
      <c r="PJ4" s="86"/>
      <c r="PK4" s="86"/>
      <c r="PL4" s="86"/>
      <c r="PM4" s="86"/>
      <c r="PN4" s="86"/>
      <c r="PO4" s="86"/>
      <c r="PP4" s="86"/>
      <c r="PQ4" s="86"/>
      <c r="PR4" s="86"/>
      <c r="PS4" s="86"/>
      <c r="PT4" s="86"/>
      <c r="PU4" s="86"/>
      <c r="PV4" s="86"/>
      <c r="PW4" s="86"/>
      <c r="PX4" s="86"/>
      <c r="PY4" s="86"/>
      <c r="PZ4" s="86"/>
      <c r="QA4" s="86"/>
      <c r="QB4" s="86"/>
      <c r="QC4" s="86"/>
      <c r="QD4" s="86"/>
      <c r="QE4" s="86"/>
      <c r="QF4" s="86"/>
      <c r="QG4" s="86"/>
      <c r="QH4" s="86"/>
      <c r="QI4" s="86"/>
      <c r="QJ4" s="86"/>
      <c r="QK4" s="86"/>
      <c r="QL4" s="86"/>
      <c r="QM4" s="86"/>
      <c r="QN4" s="86"/>
      <c r="QO4" s="86"/>
      <c r="QP4" s="86"/>
      <c r="QQ4" s="86"/>
      <c r="QR4" s="86"/>
      <c r="QS4" s="86"/>
      <c r="QT4" s="86"/>
      <c r="QU4" s="86"/>
      <c r="QV4" s="86"/>
      <c r="QW4" s="86"/>
      <c r="QX4" s="86"/>
      <c r="QY4" s="86"/>
      <c r="QZ4" s="86"/>
      <c r="RA4" s="86"/>
      <c r="RB4" s="86"/>
      <c r="RC4" s="86"/>
      <c r="RD4" s="86"/>
      <c r="RE4" s="86"/>
      <c r="RF4" s="86"/>
      <c r="RG4" s="86"/>
      <c r="RH4" s="86"/>
      <c r="RI4" s="86"/>
      <c r="RJ4" s="86"/>
      <c r="RK4" s="86"/>
      <c r="RL4" s="86"/>
      <c r="RM4" s="86"/>
      <c r="RN4" s="86"/>
      <c r="RO4" s="86"/>
      <c r="RP4" s="86"/>
      <c r="RQ4" s="86"/>
      <c r="RR4" s="86"/>
      <c r="RS4" s="86"/>
      <c r="RT4" s="86"/>
      <c r="RU4" s="86"/>
      <c r="RV4" s="86"/>
      <c r="RW4" s="86"/>
      <c r="RX4" s="86"/>
      <c r="RY4" s="86"/>
      <c r="RZ4" s="86"/>
      <c r="SA4" s="86"/>
      <c r="SB4" s="86"/>
      <c r="SC4" s="86"/>
      <c r="SD4" s="86"/>
      <c r="SE4" s="86"/>
      <c r="SF4" s="86"/>
      <c r="SG4" s="86"/>
      <c r="SH4" s="86"/>
      <c r="SI4" s="86"/>
      <c r="SJ4" s="86"/>
      <c r="SK4" s="86"/>
      <c r="SL4" s="86"/>
      <c r="SM4" s="86"/>
      <c r="SN4" s="86"/>
      <c r="SO4" s="86"/>
      <c r="SP4" s="86"/>
      <c r="SQ4" s="86"/>
      <c r="SR4" s="86"/>
      <c r="SS4" s="86"/>
      <c r="ST4" s="86"/>
      <c r="SU4" s="86"/>
      <c r="SV4" s="86"/>
      <c r="SW4" s="86"/>
      <c r="SX4" s="86"/>
      <c r="SY4" s="86"/>
      <c r="SZ4" s="86"/>
      <c r="TA4" s="86"/>
      <c r="TB4" s="86"/>
      <c r="TC4" s="86"/>
      <c r="TD4" s="86"/>
      <c r="TE4" s="86"/>
      <c r="TF4" s="86"/>
      <c r="TG4" s="86"/>
      <c r="TH4" s="86"/>
      <c r="TI4" s="86"/>
      <c r="TJ4" s="86"/>
      <c r="TK4" s="86"/>
      <c r="TL4" s="86"/>
      <c r="TM4" s="86"/>
      <c r="TN4" s="86"/>
      <c r="TO4" s="86"/>
      <c r="TP4" s="86"/>
      <c r="TQ4" s="86"/>
      <c r="TR4" s="86"/>
      <c r="TS4" s="86"/>
      <c r="TT4" s="86"/>
      <c r="TU4" s="86"/>
      <c r="TV4" s="86"/>
      <c r="TW4" s="86"/>
      <c r="TX4" s="86"/>
      <c r="TY4" s="86"/>
      <c r="TZ4" s="86"/>
      <c r="UA4" s="86"/>
      <c r="UB4" s="86"/>
      <c r="UC4" s="86"/>
      <c r="UD4" s="86"/>
      <c r="UE4" s="86"/>
      <c r="UF4" s="86"/>
      <c r="UG4" s="86"/>
      <c r="UH4" s="86"/>
      <c r="UI4" s="86"/>
      <c r="UJ4" s="86"/>
      <c r="UK4" s="86"/>
      <c r="UL4" s="86"/>
      <c r="UM4" s="86"/>
      <c r="UN4" s="86"/>
      <c r="UO4" s="86"/>
      <c r="UP4" s="86"/>
      <c r="UQ4" s="86"/>
      <c r="UR4" s="86"/>
      <c r="US4" s="86"/>
      <c r="UT4" s="86"/>
      <c r="UU4" s="86"/>
      <c r="UV4" s="86"/>
      <c r="UW4" s="86"/>
      <c r="UX4" s="86"/>
      <c r="UY4" s="86"/>
      <c r="UZ4" s="86"/>
      <c r="VA4" s="86"/>
      <c r="VB4" s="86"/>
      <c r="VC4" s="86"/>
    </row>
    <row r="5" spans="1:575" ht="44.25" customHeight="1" x14ac:dyDescent="0.25">
      <c r="A5" s="142" t="s">
        <v>143</v>
      </c>
      <c r="B5" s="143"/>
      <c r="C5" s="143"/>
      <c r="D5" s="143"/>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c r="IR5" s="86"/>
      <c r="IS5" s="86"/>
      <c r="IT5" s="86"/>
      <c r="IU5" s="86"/>
      <c r="IV5" s="86"/>
      <c r="IW5" s="86"/>
      <c r="IX5" s="86"/>
      <c r="IY5" s="86"/>
      <c r="IZ5" s="86"/>
      <c r="JA5" s="86"/>
      <c r="JB5" s="86"/>
      <c r="JC5" s="86"/>
      <c r="JD5" s="86"/>
      <c r="JE5" s="86"/>
      <c r="JF5" s="86"/>
      <c r="JG5" s="86"/>
      <c r="JH5" s="86"/>
      <c r="JI5" s="86"/>
      <c r="JJ5" s="86"/>
      <c r="JK5" s="86"/>
      <c r="JL5" s="86"/>
      <c r="JM5" s="86"/>
      <c r="JN5" s="86"/>
      <c r="JO5" s="86"/>
      <c r="JP5" s="86"/>
      <c r="JQ5" s="86"/>
      <c r="JR5" s="86"/>
      <c r="JS5" s="86"/>
      <c r="JT5" s="86"/>
      <c r="JU5" s="86"/>
      <c r="JV5" s="86"/>
      <c r="JW5" s="86"/>
      <c r="JX5" s="86"/>
      <c r="JY5" s="86"/>
      <c r="JZ5" s="86"/>
      <c r="KA5" s="86"/>
      <c r="KB5" s="86"/>
      <c r="KC5" s="86"/>
      <c r="KD5" s="86"/>
      <c r="KE5" s="86"/>
      <c r="KF5" s="86"/>
      <c r="KG5" s="86"/>
      <c r="KH5" s="86"/>
      <c r="KI5" s="86"/>
      <c r="KJ5" s="86"/>
      <c r="KK5" s="86"/>
      <c r="KL5" s="86"/>
      <c r="KM5" s="86"/>
      <c r="KN5" s="86"/>
      <c r="KO5" s="86"/>
      <c r="KP5" s="86"/>
      <c r="KQ5" s="86"/>
      <c r="KR5" s="86"/>
      <c r="KS5" s="86"/>
      <c r="KT5" s="86"/>
      <c r="KU5" s="86"/>
      <c r="KV5" s="86"/>
      <c r="KW5" s="86"/>
      <c r="KX5" s="86"/>
      <c r="KY5" s="86"/>
      <c r="KZ5" s="86"/>
      <c r="LA5" s="86"/>
      <c r="LB5" s="86"/>
      <c r="LC5" s="86"/>
      <c r="LD5" s="86"/>
      <c r="LE5" s="86"/>
      <c r="LF5" s="86"/>
      <c r="LG5" s="86"/>
      <c r="LH5" s="86"/>
      <c r="LI5" s="86"/>
      <c r="LJ5" s="86"/>
      <c r="LK5" s="86"/>
      <c r="LL5" s="86"/>
      <c r="LM5" s="86"/>
      <c r="LN5" s="86"/>
      <c r="LO5" s="86"/>
      <c r="LP5" s="86"/>
      <c r="LQ5" s="86"/>
      <c r="LR5" s="86"/>
      <c r="LS5" s="86"/>
      <c r="LT5" s="86"/>
      <c r="LU5" s="86"/>
      <c r="LV5" s="86"/>
      <c r="LW5" s="86"/>
      <c r="LX5" s="86"/>
      <c r="LY5" s="86"/>
      <c r="LZ5" s="86"/>
      <c r="MA5" s="86"/>
      <c r="MB5" s="86"/>
      <c r="MC5" s="86"/>
      <c r="MD5" s="86"/>
      <c r="ME5" s="86"/>
      <c r="MF5" s="86"/>
      <c r="MG5" s="86"/>
      <c r="MH5" s="86"/>
      <c r="MI5" s="86"/>
      <c r="MJ5" s="86"/>
      <c r="MK5" s="86"/>
      <c r="ML5" s="86"/>
      <c r="MM5" s="86"/>
      <c r="MN5" s="86"/>
      <c r="MO5" s="86"/>
      <c r="MP5" s="86"/>
      <c r="MQ5" s="86"/>
      <c r="MR5" s="86"/>
      <c r="MS5" s="86"/>
      <c r="MT5" s="86"/>
      <c r="MU5" s="86"/>
      <c r="MV5" s="86"/>
      <c r="MW5" s="86"/>
      <c r="MX5" s="86"/>
      <c r="MY5" s="86"/>
      <c r="MZ5" s="86"/>
      <c r="NA5" s="86"/>
      <c r="NB5" s="86"/>
      <c r="NC5" s="86"/>
      <c r="ND5" s="86"/>
      <c r="NE5" s="86"/>
      <c r="NF5" s="86"/>
      <c r="NG5" s="86"/>
      <c r="NH5" s="86"/>
      <c r="NI5" s="86"/>
      <c r="NJ5" s="86"/>
      <c r="NK5" s="86"/>
      <c r="NL5" s="86"/>
      <c r="NM5" s="86"/>
      <c r="NN5" s="86"/>
      <c r="NO5" s="86"/>
      <c r="NP5" s="86"/>
      <c r="NQ5" s="86"/>
      <c r="NR5" s="86"/>
      <c r="NS5" s="86"/>
      <c r="NT5" s="86"/>
      <c r="NU5" s="86"/>
      <c r="NV5" s="86"/>
      <c r="NW5" s="86"/>
      <c r="NX5" s="86"/>
      <c r="NY5" s="86"/>
      <c r="NZ5" s="86"/>
      <c r="OA5" s="86"/>
      <c r="OB5" s="86"/>
      <c r="OC5" s="86"/>
      <c r="OD5" s="86"/>
      <c r="OE5" s="86"/>
      <c r="OF5" s="86"/>
      <c r="OG5" s="86"/>
      <c r="OH5" s="86"/>
      <c r="OI5" s="86"/>
      <c r="OJ5" s="86"/>
      <c r="OK5" s="86"/>
      <c r="OL5" s="86"/>
      <c r="OM5" s="86"/>
      <c r="ON5" s="86"/>
      <c r="OO5" s="86"/>
      <c r="OP5" s="86"/>
      <c r="OQ5" s="86"/>
      <c r="OR5" s="86"/>
      <c r="OS5" s="86"/>
      <c r="OT5" s="86"/>
      <c r="OU5" s="86"/>
      <c r="OV5" s="86"/>
      <c r="OW5" s="86"/>
      <c r="OX5" s="86"/>
      <c r="OY5" s="86"/>
      <c r="OZ5" s="86"/>
      <c r="PA5" s="86"/>
      <c r="PB5" s="86"/>
      <c r="PC5" s="86"/>
      <c r="PD5" s="86"/>
      <c r="PE5" s="86"/>
      <c r="PF5" s="86"/>
      <c r="PG5" s="86"/>
      <c r="PH5" s="86"/>
      <c r="PI5" s="86"/>
      <c r="PJ5" s="86"/>
      <c r="PK5" s="86"/>
      <c r="PL5" s="86"/>
      <c r="PM5" s="86"/>
      <c r="PN5" s="86"/>
      <c r="PO5" s="86"/>
      <c r="PP5" s="86"/>
      <c r="PQ5" s="86"/>
      <c r="PR5" s="86"/>
      <c r="PS5" s="86"/>
      <c r="PT5" s="86"/>
      <c r="PU5" s="86"/>
      <c r="PV5" s="86"/>
      <c r="PW5" s="86"/>
      <c r="PX5" s="86"/>
      <c r="PY5" s="86"/>
      <c r="PZ5" s="86"/>
      <c r="QA5" s="86"/>
      <c r="QB5" s="86"/>
      <c r="QC5" s="86"/>
      <c r="QD5" s="86"/>
      <c r="QE5" s="86"/>
      <c r="QF5" s="86"/>
      <c r="QG5" s="86"/>
      <c r="QH5" s="86"/>
      <c r="QI5" s="86"/>
      <c r="QJ5" s="86"/>
      <c r="QK5" s="86"/>
      <c r="QL5" s="86"/>
      <c r="QM5" s="86"/>
      <c r="QN5" s="86"/>
      <c r="QO5" s="86"/>
      <c r="QP5" s="86"/>
      <c r="QQ5" s="86"/>
      <c r="QR5" s="86"/>
      <c r="QS5" s="86"/>
      <c r="QT5" s="86"/>
      <c r="QU5" s="86"/>
      <c r="QV5" s="86"/>
      <c r="QW5" s="86"/>
      <c r="QX5" s="86"/>
      <c r="QY5" s="86"/>
      <c r="QZ5" s="86"/>
      <c r="RA5" s="86"/>
      <c r="RB5" s="86"/>
      <c r="RC5" s="86"/>
      <c r="RD5" s="86"/>
      <c r="RE5" s="86"/>
      <c r="RF5" s="86"/>
      <c r="RG5" s="86"/>
      <c r="RH5" s="86"/>
      <c r="RI5" s="86"/>
      <c r="RJ5" s="86"/>
      <c r="RK5" s="86"/>
      <c r="RL5" s="86"/>
      <c r="RM5" s="86"/>
      <c r="RN5" s="86"/>
      <c r="RO5" s="86"/>
      <c r="RP5" s="86"/>
      <c r="RQ5" s="86"/>
      <c r="RR5" s="86"/>
      <c r="RS5" s="86"/>
      <c r="RT5" s="86"/>
      <c r="RU5" s="86"/>
      <c r="RV5" s="86"/>
      <c r="RW5" s="86"/>
      <c r="RX5" s="86"/>
      <c r="RY5" s="86"/>
      <c r="RZ5" s="86"/>
      <c r="SA5" s="86"/>
      <c r="SB5" s="86"/>
      <c r="SC5" s="86"/>
      <c r="SD5" s="86"/>
      <c r="SE5" s="86"/>
      <c r="SF5" s="86"/>
      <c r="SG5" s="86"/>
      <c r="SH5" s="86"/>
      <c r="SI5" s="86"/>
      <c r="SJ5" s="86"/>
      <c r="SK5" s="86"/>
      <c r="SL5" s="86"/>
      <c r="SM5" s="86"/>
      <c r="SN5" s="86"/>
      <c r="SO5" s="86"/>
      <c r="SP5" s="86"/>
      <c r="SQ5" s="86"/>
      <c r="SR5" s="86"/>
      <c r="SS5" s="86"/>
      <c r="ST5" s="86"/>
      <c r="SU5" s="86"/>
      <c r="SV5" s="86"/>
      <c r="SW5" s="86"/>
      <c r="SX5" s="86"/>
      <c r="SY5" s="86"/>
      <c r="SZ5" s="86"/>
      <c r="TA5" s="86"/>
      <c r="TB5" s="86"/>
      <c r="TC5" s="86"/>
      <c r="TD5" s="86"/>
      <c r="TE5" s="86"/>
      <c r="TF5" s="86"/>
      <c r="TG5" s="86"/>
      <c r="TH5" s="86"/>
      <c r="TI5" s="86"/>
      <c r="TJ5" s="86"/>
      <c r="TK5" s="86"/>
      <c r="TL5" s="86"/>
      <c r="TM5" s="86"/>
      <c r="TN5" s="86"/>
      <c r="TO5" s="86"/>
      <c r="TP5" s="86"/>
      <c r="TQ5" s="86"/>
      <c r="TR5" s="86"/>
      <c r="TS5" s="86"/>
      <c r="TT5" s="86"/>
      <c r="TU5" s="86"/>
      <c r="TV5" s="86"/>
      <c r="TW5" s="86"/>
      <c r="TX5" s="86"/>
      <c r="TY5" s="86"/>
      <c r="TZ5" s="86"/>
      <c r="UA5" s="86"/>
      <c r="UB5" s="86"/>
      <c r="UC5" s="86"/>
      <c r="UD5" s="86"/>
      <c r="UE5" s="86"/>
      <c r="UF5" s="86"/>
      <c r="UG5" s="86"/>
      <c r="UH5" s="86"/>
      <c r="UI5" s="86"/>
      <c r="UJ5" s="86"/>
      <c r="UK5" s="86"/>
      <c r="UL5" s="86"/>
      <c r="UM5" s="86"/>
      <c r="UN5" s="86"/>
      <c r="UO5" s="86"/>
      <c r="UP5" s="86"/>
      <c r="UQ5" s="86"/>
      <c r="UR5" s="86"/>
      <c r="US5" s="86"/>
      <c r="UT5" s="86"/>
      <c r="UU5" s="86"/>
      <c r="UV5" s="86"/>
      <c r="UW5" s="86"/>
      <c r="UX5" s="86"/>
      <c r="UY5" s="86"/>
      <c r="UZ5" s="86"/>
      <c r="VA5" s="86"/>
      <c r="VB5" s="86"/>
      <c r="VC5" s="86"/>
    </row>
    <row r="6" spans="1:575" ht="15.75" x14ac:dyDescent="0.25">
      <c r="A6" s="41"/>
      <c r="B6" s="41"/>
      <c r="C6" s="41"/>
    </row>
    <row r="7" spans="1:575" x14ac:dyDescent="0.25">
      <c r="A7" s="26" t="s">
        <v>67</v>
      </c>
      <c r="B7" s="144" t="s">
        <v>128</v>
      </c>
      <c r="C7" s="145"/>
      <c r="D7" s="145"/>
      <c r="E7" s="25"/>
    </row>
    <row r="8" spans="1:575" s="40" customFormat="1" ht="3" customHeight="1" x14ac:dyDescent="0.25">
      <c r="A8" s="35"/>
      <c r="B8" s="39"/>
      <c r="C8" s="39"/>
      <c r="E8" s="42"/>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c r="IW8" s="43"/>
      <c r="IX8" s="43"/>
      <c r="IY8" s="43"/>
      <c r="IZ8" s="43"/>
      <c r="JA8" s="43"/>
      <c r="JB8" s="43"/>
      <c r="JC8" s="43"/>
      <c r="JD8" s="43"/>
      <c r="JE8" s="43"/>
      <c r="JF8" s="43"/>
      <c r="JG8" s="43"/>
      <c r="JH8" s="43"/>
      <c r="JI8" s="43"/>
      <c r="JJ8" s="43"/>
      <c r="JK8" s="43"/>
      <c r="JL8" s="43"/>
      <c r="JM8" s="43"/>
      <c r="JN8" s="43"/>
      <c r="JO8" s="43"/>
      <c r="JP8" s="43"/>
      <c r="JQ8" s="43"/>
      <c r="JR8" s="43"/>
      <c r="JS8" s="43"/>
      <c r="JT8" s="43"/>
      <c r="JU8" s="43"/>
      <c r="JV8" s="43"/>
      <c r="JW8" s="43"/>
      <c r="JX8" s="43"/>
      <c r="JY8" s="43"/>
      <c r="JZ8" s="43"/>
      <c r="KA8" s="43"/>
      <c r="KB8" s="43"/>
      <c r="KC8" s="43"/>
      <c r="KD8" s="43"/>
      <c r="KE8" s="43"/>
      <c r="KF8" s="43"/>
      <c r="KG8" s="43"/>
      <c r="KH8" s="43"/>
      <c r="KI8" s="43"/>
      <c r="KJ8" s="43"/>
      <c r="KK8" s="43"/>
      <c r="KL8" s="43"/>
      <c r="KM8" s="43"/>
      <c r="KN8" s="43"/>
      <c r="KO8" s="43"/>
      <c r="KP8" s="43"/>
      <c r="KQ8" s="43"/>
      <c r="KR8" s="43"/>
      <c r="KS8" s="43"/>
      <c r="KT8" s="43"/>
      <c r="KU8" s="43"/>
      <c r="KV8" s="43"/>
      <c r="KW8" s="43"/>
      <c r="KX8" s="43"/>
      <c r="KY8" s="43"/>
      <c r="KZ8" s="43"/>
      <c r="LA8" s="43"/>
      <c r="LB8" s="43"/>
      <c r="LC8" s="43"/>
      <c r="LD8" s="43"/>
      <c r="LE8" s="43"/>
      <c r="LF8" s="43"/>
      <c r="LG8" s="43"/>
      <c r="LH8" s="43"/>
      <c r="LI8" s="43"/>
      <c r="LJ8" s="43"/>
      <c r="LK8" s="43"/>
      <c r="LL8" s="43"/>
      <c r="LM8" s="43"/>
      <c r="LN8" s="43"/>
      <c r="LO8" s="43"/>
      <c r="LP8" s="43"/>
      <c r="LQ8" s="43"/>
      <c r="LR8" s="43"/>
      <c r="LS8" s="43"/>
      <c r="LT8" s="43"/>
      <c r="LU8" s="43"/>
      <c r="LV8" s="43"/>
      <c r="LW8" s="43"/>
      <c r="LX8" s="43"/>
      <c r="LY8" s="43"/>
      <c r="LZ8" s="43"/>
      <c r="MA8" s="43"/>
      <c r="MB8" s="43"/>
      <c r="MC8" s="43"/>
      <c r="MD8" s="43"/>
      <c r="ME8" s="43"/>
      <c r="MF8" s="43"/>
      <c r="MG8" s="43"/>
      <c r="MH8" s="43"/>
      <c r="MI8" s="43"/>
      <c r="MJ8" s="43"/>
      <c r="MK8" s="43"/>
      <c r="ML8" s="43"/>
      <c r="MM8" s="43"/>
      <c r="MN8" s="43"/>
      <c r="MO8" s="43"/>
      <c r="MP8" s="43"/>
      <c r="MQ8" s="43"/>
      <c r="MR8" s="43"/>
      <c r="MS8" s="43"/>
      <c r="MT8" s="43"/>
      <c r="MU8" s="43"/>
      <c r="MV8" s="43"/>
      <c r="MW8" s="43"/>
      <c r="MX8" s="43"/>
      <c r="MY8" s="43"/>
      <c r="MZ8" s="43"/>
      <c r="NA8" s="43"/>
      <c r="NB8" s="43"/>
      <c r="NC8" s="43"/>
      <c r="ND8" s="43"/>
      <c r="NE8" s="43"/>
      <c r="NF8" s="43"/>
      <c r="NG8" s="43"/>
      <c r="NH8" s="43"/>
      <c r="NI8" s="43"/>
      <c r="NJ8" s="43"/>
      <c r="NK8" s="43"/>
      <c r="NL8" s="43"/>
      <c r="NM8" s="43"/>
      <c r="NN8" s="43"/>
      <c r="NO8" s="43"/>
      <c r="NP8" s="43"/>
      <c r="NQ8" s="43"/>
      <c r="NR8" s="43"/>
      <c r="NS8" s="43"/>
      <c r="NT8" s="43"/>
      <c r="NU8" s="43"/>
      <c r="NV8" s="43"/>
      <c r="NW8" s="43"/>
      <c r="NX8" s="43"/>
      <c r="NY8" s="43"/>
      <c r="NZ8" s="43"/>
      <c r="OA8" s="43"/>
      <c r="OB8" s="43"/>
      <c r="OC8" s="43"/>
      <c r="OD8" s="43"/>
      <c r="OE8" s="43"/>
      <c r="OF8" s="43"/>
      <c r="OG8" s="43"/>
      <c r="OH8" s="43"/>
      <c r="OI8" s="43"/>
      <c r="OJ8" s="43"/>
      <c r="OK8" s="43"/>
      <c r="OL8" s="43"/>
      <c r="OM8" s="43"/>
      <c r="ON8" s="43"/>
      <c r="OO8" s="43"/>
      <c r="OP8" s="43"/>
      <c r="OQ8" s="43"/>
      <c r="OR8" s="43"/>
      <c r="OS8" s="43"/>
      <c r="OT8" s="43"/>
      <c r="OU8" s="43"/>
      <c r="OV8" s="43"/>
      <c r="OW8" s="43"/>
      <c r="OX8" s="43"/>
      <c r="OY8" s="43"/>
      <c r="OZ8" s="43"/>
      <c r="PA8" s="43"/>
      <c r="PB8" s="43"/>
      <c r="PC8" s="43"/>
      <c r="PD8" s="43"/>
      <c r="PE8" s="43"/>
      <c r="PF8" s="43"/>
      <c r="PG8" s="43"/>
      <c r="PH8" s="43"/>
      <c r="PI8" s="43"/>
      <c r="PJ8" s="43"/>
      <c r="PK8" s="43"/>
      <c r="PL8" s="43"/>
      <c r="PM8" s="43"/>
      <c r="PN8" s="43"/>
      <c r="PO8" s="43"/>
      <c r="PP8" s="43"/>
      <c r="PQ8" s="43"/>
      <c r="PR8" s="43"/>
      <c r="PS8" s="43"/>
      <c r="PT8" s="43"/>
      <c r="PU8" s="43"/>
      <c r="PV8" s="43"/>
      <c r="PW8" s="43"/>
      <c r="PX8" s="43"/>
      <c r="PY8" s="43"/>
      <c r="PZ8" s="43"/>
      <c r="QA8" s="43"/>
      <c r="QB8" s="43"/>
      <c r="QC8" s="43"/>
      <c r="QD8" s="43"/>
      <c r="QE8" s="43"/>
      <c r="QF8" s="43"/>
      <c r="QG8" s="43"/>
      <c r="QH8" s="43"/>
      <c r="QI8" s="43"/>
      <c r="QJ8" s="43"/>
      <c r="QK8" s="43"/>
      <c r="QL8" s="43"/>
      <c r="QM8" s="43"/>
      <c r="QN8" s="43"/>
      <c r="QO8" s="43"/>
      <c r="QP8" s="43"/>
      <c r="QQ8" s="43"/>
      <c r="QR8" s="43"/>
      <c r="QS8" s="43"/>
      <c r="QT8" s="43"/>
      <c r="QU8" s="43"/>
      <c r="QV8" s="43"/>
      <c r="QW8" s="43"/>
      <c r="QX8" s="43"/>
      <c r="QY8" s="43"/>
      <c r="QZ8" s="43"/>
      <c r="RA8" s="43"/>
      <c r="RB8" s="43"/>
      <c r="RC8" s="43"/>
      <c r="RD8" s="43"/>
      <c r="RE8" s="43"/>
      <c r="RF8" s="43"/>
      <c r="RG8" s="43"/>
      <c r="RH8" s="43"/>
      <c r="RI8" s="43"/>
      <c r="RJ8" s="43"/>
      <c r="RK8" s="43"/>
      <c r="RL8" s="43"/>
      <c r="RM8" s="43"/>
      <c r="RN8" s="43"/>
      <c r="RO8" s="43"/>
      <c r="RP8" s="43"/>
      <c r="RQ8" s="43"/>
      <c r="RR8" s="43"/>
      <c r="RS8" s="43"/>
      <c r="RT8" s="43"/>
      <c r="RU8" s="43"/>
      <c r="RV8" s="43"/>
      <c r="RW8" s="43"/>
      <c r="RX8" s="43"/>
      <c r="RY8" s="43"/>
      <c r="RZ8" s="43"/>
      <c r="SA8" s="43"/>
      <c r="SB8" s="43"/>
      <c r="SC8" s="43"/>
      <c r="SD8" s="43"/>
      <c r="SE8" s="43"/>
      <c r="SF8" s="43"/>
      <c r="SG8" s="43"/>
      <c r="SH8" s="43"/>
      <c r="SI8" s="43"/>
      <c r="SJ8" s="43"/>
      <c r="SK8" s="43"/>
      <c r="SL8" s="43"/>
      <c r="SM8" s="43"/>
      <c r="SN8" s="43"/>
      <c r="SO8" s="43"/>
      <c r="SP8" s="43"/>
      <c r="SQ8" s="43"/>
      <c r="SR8" s="43"/>
      <c r="SS8" s="43"/>
      <c r="ST8" s="43"/>
      <c r="SU8" s="43"/>
      <c r="SV8" s="43"/>
      <c r="SW8" s="43"/>
      <c r="SX8" s="43"/>
      <c r="SY8" s="43"/>
      <c r="SZ8" s="43"/>
      <c r="TA8" s="43"/>
      <c r="TB8" s="43"/>
      <c r="TC8" s="43"/>
      <c r="TD8" s="43"/>
      <c r="TE8" s="43"/>
      <c r="TF8" s="43"/>
      <c r="TG8" s="43"/>
      <c r="TH8" s="43"/>
      <c r="TI8" s="43"/>
      <c r="TJ8" s="43"/>
      <c r="TK8" s="43"/>
      <c r="TL8" s="43"/>
      <c r="TM8" s="43"/>
      <c r="TN8" s="43"/>
      <c r="TO8" s="43"/>
      <c r="TP8" s="43"/>
      <c r="TQ8" s="43"/>
      <c r="TR8" s="43"/>
      <c r="TS8" s="43"/>
      <c r="TT8" s="43"/>
      <c r="TU8" s="43"/>
      <c r="TV8" s="43"/>
      <c r="TW8" s="43"/>
      <c r="TX8" s="43"/>
      <c r="TY8" s="43"/>
      <c r="TZ8" s="43"/>
      <c r="UA8" s="43"/>
      <c r="UB8" s="43"/>
      <c r="UC8" s="43"/>
      <c r="UD8" s="43"/>
      <c r="UE8" s="43"/>
      <c r="UF8" s="43"/>
      <c r="UG8" s="43"/>
      <c r="UH8" s="43"/>
      <c r="UI8" s="43"/>
      <c r="UJ8" s="43"/>
      <c r="UK8" s="43"/>
      <c r="UL8" s="43"/>
      <c r="UM8" s="43"/>
      <c r="UN8" s="43"/>
      <c r="UO8" s="43"/>
      <c r="UP8" s="43"/>
      <c r="UQ8" s="43"/>
      <c r="UR8" s="43"/>
      <c r="US8" s="43"/>
      <c r="UT8" s="43"/>
      <c r="UU8" s="43"/>
      <c r="UV8" s="43"/>
      <c r="UW8" s="43"/>
      <c r="UX8" s="43"/>
      <c r="UY8" s="43"/>
      <c r="UZ8" s="43"/>
      <c r="VA8" s="43"/>
      <c r="VB8" s="43"/>
      <c r="VC8" s="43"/>
    </row>
    <row r="9" spans="1:575" x14ac:dyDescent="0.25">
      <c r="A9" s="37" t="s">
        <v>68</v>
      </c>
      <c r="B9" s="148" t="s">
        <v>164</v>
      </c>
      <c r="C9" s="149"/>
      <c r="D9" s="149"/>
      <c r="E9" s="25"/>
    </row>
    <row r="10" spans="1:575" s="40" customFormat="1" ht="3" customHeight="1" x14ac:dyDescent="0.25">
      <c r="A10" s="35"/>
      <c r="B10" s="39"/>
      <c r="C10" s="39"/>
      <c r="E10" s="42"/>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43"/>
      <c r="JW10" s="43"/>
      <c r="JX10" s="43"/>
      <c r="JY10" s="43"/>
      <c r="JZ10" s="43"/>
      <c r="KA10" s="43"/>
      <c r="KB10" s="43"/>
      <c r="KC10" s="43"/>
      <c r="KD10" s="43"/>
      <c r="KE10" s="43"/>
      <c r="KF10" s="43"/>
      <c r="KG10" s="43"/>
      <c r="KH10" s="43"/>
      <c r="KI10" s="43"/>
      <c r="KJ10" s="43"/>
      <c r="KK10" s="43"/>
      <c r="KL10" s="43"/>
      <c r="KM10" s="43"/>
      <c r="KN10" s="43"/>
      <c r="KO10" s="43"/>
      <c r="KP10" s="43"/>
      <c r="KQ10" s="43"/>
      <c r="KR10" s="43"/>
      <c r="KS10" s="43"/>
      <c r="KT10" s="43"/>
      <c r="KU10" s="43"/>
      <c r="KV10" s="43"/>
      <c r="KW10" s="43"/>
      <c r="KX10" s="43"/>
      <c r="KY10" s="43"/>
      <c r="KZ10" s="43"/>
      <c r="LA10" s="43"/>
      <c r="LB10" s="43"/>
      <c r="LC10" s="43"/>
      <c r="LD10" s="43"/>
      <c r="LE10" s="43"/>
      <c r="LF10" s="43"/>
      <c r="LG10" s="43"/>
      <c r="LH10" s="43"/>
      <c r="LI10" s="43"/>
      <c r="LJ10" s="43"/>
      <c r="LK10" s="43"/>
      <c r="LL10" s="43"/>
      <c r="LM10" s="43"/>
      <c r="LN10" s="43"/>
      <c r="LO10" s="43"/>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43"/>
      <c r="NI10" s="43"/>
      <c r="NJ10" s="43"/>
      <c r="NK10" s="43"/>
      <c r="NL10" s="43"/>
      <c r="NM10" s="43"/>
      <c r="NN10" s="43"/>
      <c r="NO10" s="43"/>
      <c r="NP10" s="43"/>
      <c r="NQ10" s="43"/>
      <c r="NR10" s="43"/>
      <c r="NS10" s="43"/>
      <c r="NT10" s="43"/>
      <c r="NU10" s="43"/>
      <c r="NV10" s="43"/>
      <c r="NW10" s="43"/>
      <c r="NX10" s="43"/>
      <c r="NY10" s="43"/>
      <c r="NZ10" s="43"/>
      <c r="OA10" s="43"/>
      <c r="OB10" s="43"/>
      <c r="OC10" s="43"/>
      <c r="OD10" s="43"/>
      <c r="OE10" s="43"/>
      <c r="OF10" s="43"/>
      <c r="OG10" s="43"/>
      <c r="OH10" s="43"/>
      <c r="OI10" s="43"/>
      <c r="OJ10" s="43"/>
      <c r="OK10" s="43"/>
      <c r="OL10" s="43"/>
      <c r="OM10" s="43"/>
      <c r="ON10" s="43"/>
      <c r="OO10" s="43"/>
      <c r="OP10" s="43"/>
      <c r="OQ10" s="43"/>
      <c r="OR10" s="43"/>
      <c r="OS10" s="43"/>
      <c r="OT10" s="43"/>
      <c r="OU10" s="43"/>
      <c r="OV10" s="43"/>
      <c r="OW10" s="43"/>
      <c r="OX10" s="43"/>
      <c r="OY10" s="43"/>
      <c r="OZ10" s="43"/>
      <c r="PA10" s="43"/>
      <c r="PB10" s="43"/>
      <c r="PC10" s="43"/>
      <c r="PD10" s="43"/>
      <c r="PE10" s="43"/>
      <c r="PF10" s="43"/>
      <c r="PG10" s="43"/>
      <c r="PH10" s="43"/>
      <c r="PI10" s="43"/>
      <c r="PJ10" s="43"/>
      <c r="PK10" s="43"/>
      <c r="PL10" s="43"/>
      <c r="PM10" s="43"/>
      <c r="PN10" s="43"/>
      <c r="PO10" s="43"/>
      <c r="PP10" s="43"/>
      <c r="PQ10" s="43"/>
      <c r="PR10" s="43"/>
      <c r="PS10" s="43"/>
      <c r="PT10" s="43"/>
      <c r="PU10" s="43"/>
      <c r="PV10" s="43"/>
      <c r="PW10" s="43"/>
      <c r="PX10" s="43"/>
      <c r="PY10" s="43"/>
      <c r="PZ10" s="43"/>
      <c r="QA10" s="43"/>
      <c r="QB10" s="43"/>
      <c r="QC10" s="43"/>
      <c r="QD10" s="43"/>
      <c r="QE10" s="43"/>
      <c r="QF10" s="43"/>
      <c r="QG10" s="43"/>
      <c r="QH10" s="43"/>
      <c r="QI10" s="43"/>
      <c r="QJ10" s="43"/>
      <c r="QK10" s="43"/>
      <c r="QL10" s="43"/>
      <c r="QM10" s="43"/>
      <c r="QN10" s="43"/>
      <c r="QO10" s="43"/>
      <c r="QP10" s="43"/>
      <c r="QQ10" s="43"/>
      <c r="QR10" s="43"/>
      <c r="QS10" s="43"/>
      <c r="QT10" s="43"/>
      <c r="QU10" s="43"/>
      <c r="QV10" s="43"/>
      <c r="QW10" s="43"/>
      <c r="QX10" s="43"/>
      <c r="QY10" s="43"/>
      <c r="QZ10" s="43"/>
      <c r="RA10" s="43"/>
      <c r="RB10" s="43"/>
      <c r="RC10" s="43"/>
      <c r="RD10" s="43"/>
      <c r="RE10" s="43"/>
      <c r="RF10" s="43"/>
      <c r="RG10" s="43"/>
      <c r="RH10" s="43"/>
      <c r="RI10" s="43"/>
      <c r="RJ10" s="43"/>
      <c r="RK10" s="43"/>
      <c r="RL10" s="43"/>
      <c r="RM10" s="43"/>
      <c r="RN10" s="43"/>
      <c r="RO10" s="43"/>
      <c r="RP10" s="43"/>
      <c r="RQ10" s="43"/>
      <c r="RR10" s="43"/>
      <c r="RS10" s="43"/>
      <c r="RT10" s="43"/>
      <c r="RU10" s="43"/>
      <c r="RV10" s="43"/>
      <c r="RW10" s="43"/>
      <c r="RX10" s="43"/>
      <c r="RY10" s="43"/>
      <c r="RZ10" s="43"/>
      <c r="SA10" s="43"/>
      <c r="SB10" s="43"/>
      <c r="SC10" s="43"/>
      <c r="SD10" s="43"/>
      <c r="SE10" s="43"/>
      <c r="SF10" s="43"/>
      <c r="SG10" s="43"/>
      <c r="SH10" s="43"/>
      <c r="SI10" s="43"/>
      <c r="SJ10" s="43"/>
      <c r="SK10" s="43"/>
      <c r="SL10" s="43"/>
      <c r="SM10" s="43"/>
      <c r="SN10" s="43"/>
      <c r="SO10" s="43"/>
      <c r="SP10" s="43"/>
      <c r="SQ10" s="43"/>
      <c r="SR10" s="43"/>
      <c r="SS10" s="43"/>
      <c r="ST10" s="43"/>
      <c r="SU10" s="43"/>
      <c r="SV10" s="43"/>
      <c r="SW10" s="43"/>
      <c r="SX10" s="43"/>
      <c r="SY10" s="43"/>
      <c r="SZ10" s="43"/>
      <c r="TA10" s="43"/>
      <c r="TB10" s="43"/>
      <c r="TC10" s="43"/>
      <c r="TD10" s="43"/>
      <c r="TE10" s="43"/>
      <c r="TF10" s="43"/>
      <c r="TG10" s="43"/>
      <c r="TH10" s="43"/>
      <c r="TI10" s="43"/>
      <c r="TJ10" s="43"/>
      <c r="TK10" s="43"/>
      <c r="TL10" s="43"/>
      <c r="TM10" s="43"/>
      <c r="TN10" s="43"/>
      <c r="TO10" s="43"/>
      <c r="TP10" s="43"/>
      <c r="TQ10" s="43"/>
      <c r="TR10" s="43"/>
      <c r="TS10" s="43"/>
      <c r="TT10" s="43"/>
      <c r="TU10" s="43"/>
      <c r="TV10" s="43"/>
      <c r="TW10" s="43"/>
      <c r="TX10" s="43"/>
      <c r="TY10" s="43"/>
      <c r="TZ10" s="43"/>
      <c r="UA10" s="43"/>
      <c r="UB10" s="43"/>
      <c r="UC10" s="43"/>
      <c r="UD10" s="43"/>
      <c r="UE10" s="43"/>
      <c r="UF10" s="43"/>
      <c r="UG10" s="43"/>
      <c r="UH10" s="43"/>
      <c r="UI10" s="43"/>
      <c r="UJ10" s="43"/>
      <c r="UK10" s="43"/>
      <c r="UL10" s="43"/>
      <c r="UM10" s="43"/>
      <c r="UN10" s="43"/>
      <c r="UO10" s="43"/>
      <c r="UP10" s="43"/>
      <c r="UQ10" s="43"/>
      <c r="UR10" s="43"/>
      <c r="US10" s="43"/>
      <c r="UT10" s="43"/>
      <c r="UU10" s="43"/>
      <c r="UV10" s="43"/>
      <c r="UW10" s="43"/>
      <c r="UX10" s="43"/>
      <c r="UY10" s="43"/>
      <c r="UZ10" s="43"/>
      <c r="VA10" s="43"/>
      <c r="VB10" s="43"/>
      <c r="VC10" s="43"/>
    </row>
    <row r="11" spans="1:575" x14ac:dyDescent="0.25">
      <c r="A11" s="37" t="s">
        <v>69</v>
      </c>
      <c r="B11" s="148" t="s">
        <v>163</v>
      </c>
      <c r="C11" s="149"/>
      <c r="D11" s="149"/>
      <c r="E11" s="25"/>
    </row>
    <row r="12" spans="1:575" s="40" customFormat="1" ht="3" customHeight="1" x14ac:dyDescent="0.25">
      <c r="A12" s="35"/>
      <c r="B12" s="39"/>
      <c r="C12" s="39"/>
      <c r="E12" s="42"/>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c r="KH12" s="43"/>
      <c r="KI12" s="43"/>
      <c r="KJ12" s="43"/>
      <c r="KK12" s="43"/>
      <c r="KL12" s="43"/>
      <c r="KM12" s="43"/>
      <c r="KN12" s="43"/>
      <c r="KO12" s="43"/>
      <c r="KP12" s="43"/>
      <c r="KQ12" s="43"/>
      <c r="KR12" s="43"/>
      <c r="KS12" s="43"/>
      <c r="KT12" s="43"/>
      <c r="KU12" s="43"/>
      <c r="KV12" s="43"/>
      <c r="KW12" s="43"/>
      <c r="KX12" s="43"/>
      <c r="KY12" s="43"/>
      <c r="KZ12" s="43"/>
      <c r="LA12" s="43"/>
      <c r="LB12" s="43"/>
      <c r="LC12" s="43"/>
      <c r="LD12" s="43"/>
      <c r="LE12" s="43"/>
      <c r="LF12" s="43"/>
      <c r="LG12" s="43"/>
      <c r="LH12" s="43"/>
      <c r="LI12" s="43"/>
      <c r="LJ12" s="43"/>
      <c r="LK12" s="43"/>
      <c r="LL12" s="43"/>
      <c r="LM12" s="43"/>
      <c r="LN12" s="43"/>
      <c r="LO12" s="43"/>
      <c r="LP12" s="43"/>
      <c r="LQ12" s="43"/>
      <c r="LR12" s="43"/>
      <c r="LS12" s="43"/>
      <c r="LT12" s="43"/>
      <c r="LU12" s="43"/>
      <c r="LV12" s="43"/>
      <c r="LW12" s="43"/>
      <c r="LX12" s="43"/>
      <c r="LY12" s="43"/>
      <c r="LZ12" s="43"/>
      <c r="MA12" s="43"/>
      <c r="MB12" s="43"/>
      <c r="MC12" s="43"/>
      <c r="MD12" s="43"/>
      <c r="ME12" s="43"/>
      <c r="MF12" s="43"/>
      <c r="MG12" s="43"/>
      <c r="MH12" s="43"/>
      <c r="MI12" s="43"/>
      <c r="MJ12" s="43"/>
      <c r="MK12" s="43"/>
      <c r="ML12" s="43"/>
      <c r="MM12" s="43"/>
      <c r="MN12" s="43"/>
      <c r="MO12" s="43"/>
      <c r="MP12" s="43"/>
      <c r="MQ12" s="43"/>
      <c r="MR12" s="43"/>
      <c r="MS12" s="43"/>
      <c r="MT12" s="43"/>
      <c r="MU12" s="43"/>
      <c r="MV12" s="43"/>
      <c r="MW12" s="43"/>
      <c r="MX12" s="43"/>
      <c r="MY12" s="43"/>
      <c r="MZ12" s="43"/>
      <c r="NA12" s="43"/>
      <c r="NB12" s="43"/>
      <c r="NC12" s="43"/>
      <c r="ND12" s="43"/>
      <c r="NE12" s="43"/>
      <c r="NF12" s="43"/>
      <c r="NG12" s="43"/>
      <c r="NH12" s="43"/>
      <c r="NI12" s="43"/>
      <c r="NJ12" s="43"/>
      <c r="NK12" s="43"/>
      <c r="NL12" s="43"/>
      <c r="NM12" s="43"/>
      <c r="NN12" s="43"/>
      <c r="NO12" s="43"/>
      <c r="NP12" s="43"/>
      <c r="NQ12" s="43"/>
      <c r="NR12" s="43"/>
      <c r="NS12" s="43"/>
      <c r="NT12" s="43"/>
      <c r="NU12" s="43"/>
      <c r="NV12" s="43"/>
      <c r="NW12" s="43"/>
      <c r="NX12" s="43"/>
      <c r="NY12" s="43"/>
      <c r="NZ12" s="43"/>
      <c r="OA12" s="43"/>
      <c r="OB12" s="43"/>
      <c r="OC12" s="43"/>
      <c r="OD12" s="43"/>
      <c r="OE12" s="43"/>
      <c r="OF12" s="43"/>
      <c r="OG12" s="43"/>
      <c r="OH12" s="43"/>
      <c r="OI12" s="43"/>
      <c r="OJ12" s="43"/>
      <c r="OK12" s="43"/>
      <c r="OL12" s="43"/>
      <c r="OM12" s="43"/>
      <c r="ON12" s="43"/>
      <c r="OO12" s="43"/>
      <c r="OP12" s="43"/>
      <c r="OQ12" s="43"/>
      <c r="OR12" s="43"/>
      <c r="OS12" s="43"/>
      <c r="OT12" s="43"/>
      <c r="OU12" s="43"/>
      <c r="OV12" s="43"/>
      <c r="OW12" s="43"/>
      <c r="OX12" s="43"/>
      <c r="OY12" s="43"/>
      <c r="OZ12" s="43"/>
      <c r="PA12" s="43"/>
      <c r="PB12" s="43"/>
      <c r="PC12" s="43"/>
      <c r="PD12" s="43"/>
      <c r="PE12" s="43"/>
      <c r="PF12" s="43"/>
      <c r="PG12" s="43"/>
      <c r="PH12" s="43"/>
      <c r="PI12" s="43"/>
      <c r="PJ12" s="43"/>
      <c r="PK12" s="43"/>
      <c r="PL12" s="43"/>
      <c r="PM12" s="43"/>
      <c r="PN12" s="43"/>
      <c r="PO12" s="43"/>
      <c r="PP12" s="43"/>
      <c r="PQ12" s="43"/>
      <c r="PR12" s="43"/>
      <c r="PS12" s="43"/>
      <c r="PT12" s="43"/>
      <c r="PU12" s="43"/>
      <c r="PV12" s="43"/>
      <c r="PW12" s="43"/>
      <c r="PX12" s="43"/>
      <c r="PY12" s="43"/>
      <c r="PZ12" s="43"/>
      <c r="QA12" s="43"/>
      <c r="QB12" s="43"/>
      <c r="QC12" s="43"/>
      <c r="QD12" s="43"/>
      <c r="QE12" s="43"/>
      <c r="QF12" s="43"/>
      <c r="QG12" s="43"/>
      <c r="QH12" s="43"/>
      <c r="QI12" s="43"/>
      <c r="QJ12" s="43"/>
      <c r="QK12" s="43"/>
      <c r="QL12" s="43"/>
      <c r="QM12" s="43"/>
      <c r="QN12" s="43"/>
      <c r="QO12" s="43"/>
      <c r="QP12" s="43"/>
      <c r="QQ12" s="43"/>
      <c r="QR12" s="43"/>
      <c r="QS12" s="43"/>
      <c r="QT12" s="43"/>
      <c r="QU12" s="43"/>
      <c r="QV12" s="43"/>
      <c r="QW12" s="43"/>
      <c r="QX12" s="43"/>
      <c r="QY12" s="43"/>
      <c r="QZ12" s="43"/>
      <c r="RA12" s="43"/>
      <c r="RB12" s="43"/>
      <c r="RC12" s="43"/>
      <c r="RD12" s="43"/>
      <c r="RE12" s="43"/>
      <c r="RF12" s="43"/>
      <c r="RG12" s="43"/>
      <c r="RH12" s="43"/>
      <c r="RI12" s="43"/>
      <c r="RJ12" s="43"/>
      <c r="RK12" s="43"/>
      <c r="RL12" s="43"/>
      <c r="RM12" s="43"/>
      <c r="RN12" s="43"/>
      <c r="RO12" s="43"/>
      <c r="RP12" s="43"/>
      <c r="RQ12" s="43"/>
      <c r="RR12" s="43"/>
      <c r="RS12" s="43"/>
      <c r="RT12" s="43"/>
      <c r="RU12" s="43"/>
      <c r="RV12" s="43"/>
      <c r="RW12" s="43"/>
      <c r="RX12" s="43"/>
      <c r="RY12" s="43"/>
      <c r="RZ12" s="43"/>
      <c r="SA12" s="43"/>
      <c r="SB12" s="43"/>
      <c r="SC12" s="43"/>
      <c r="SD12" s="43"/>
      <c r="SE12" s="43"/>
      <c r="SF12" s="43"/>
      <c r="SG12" s="43"/>
      <c r="SH12" s="43"/>
      <c r="SI12" s="43"/>
      <c r="SJ12" s="43"/>
      <c r="SK12" s="43"/>
      <c r="SL12" s="43"/>
      <c r="SM12" s="43"/>
      <c r="SN12" s="43"/>
      <c r="SO12" s="43"/>
      <c r="SP12" s="43"/>
      <c r="SQ12" s="43"/>
      <c r="SR12" s="43"/>
      <c r="SS12" s="43"/>
      <c r="ST12" s="43"/>
      <c r="SU12" s="43"/>
      <c r="SV12" s="43"/>
      <c r="SW12" s="43"/>
      <c r="SX12" s="43"/>
      <c r="SY12" s="43"/>
      <c r="SZ12" s="43"/>
      <c r="TA12" s="43"/>
      <c r="TB12" s="43"/>
      <c r="TC12" s="43"/>
      <c r="TD12" s="43"/>
      <c r="TE12" s="43"/>
      <c r="TF12" s="43"/>
      <c r="TG12" s="43"/>
      <c r="TH12" s="43"/>
      <c r="TI12" s="43"/>
      <c r="TJ12" s="43"/>
      <c r="TK12" s="43"/>
      <c r="TL12" s="43"/>
      <c r="TM12" s="43"/>
      <c r="TN12" s="43"/>
      <c r="TO12" s="43"/>
      <c r="TP12" s="43"/>
      <c r="TQ12" s="43"/>
      <c r="TR12" s="43"/>
      <c r="TS12" s="43"/>
      <c r="TT12" s="43"/>
      <c r="TU12" s="43"/>
      <c r="TV12" s="43"/>
      <c r="TW12" s="43"/>
      <c r="TX12" s="43"/>
      <c r="TY12" s="43"/>
      <c r="TZ12" s="43"/>
      <c r="UA12" s="43"/>
      <c r="UB12" s="43"/>
      <c r="UC12" s="43"/>
      <c r="UD12" s="43"/>
      <c r="UE12" s="43"/>
      <c r="UF12" s="43"/>
      <c r="UG12" s="43"/>
      <c r="UH12" s="43"/>
      <c r="UI12" s="43"/>
      <c r="UJ12" s="43"/>
      <c r="UK12" s="43"/>
      <c r="UL12" s="43"/>
      <c r="UM12" s="43"/>
      <c r="UN12" s="43"/>
      <c r="UO12" s="43"/>
      <c r="UP12" s="43"/>
      <c r="UQ12" s="43"/>
      <c r="UR12" s="43"/>
      <c r="US12" s="43"/>
      <c r="UT12" s="43"/>
      <c r="UU12" s="43"/>
      <c r="UV12" s="43"/>
      <c r="UW12" s="43"/>
      <c r="UX12" s="43"/>
      <c r="UY12" s="43"/>
      <c r="UZ12" s="43"/>
      <c r="VA12" s="43"/>
      <c r="VB12" s="43"/>
      <c r="VC12" s="43"/>
    </row>
    <row r="13" spans="1:575" x14ac:dyDescent="0.25">
      <c r="A13" s="37" t="s">
        <v>71</v>
      </c>
      <c r="B13" s="24" t="s">
        <v>114</v>
      </c>
      <c r="C13" s="152"/>
      <c r="D13" s="152"/>
      <c r="E13" s="25"/>
    </row>
    <row r="14" spans="1:575" s="40" customFormat="1" ht="3" customHeight="1" x14ac:dyDescent="0.25">
      <c r="A14" s="35"/>
      <c r="B14" s="39"/>
      <c r="C14" s="150"/>
      <c r="D14" s="151"/>
      <c r="E14" s="42"/>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c r="IW14" s="43"/>
      <c r="IX14" s="43"/>
      <c r="IY14" s="43"/>
      <c r="IZ14" s="43"/>
      <c r="JA14" s="43"/>
      <c r="JB14" s="43"/>
      <c r="JC14" s="43"/>
      <c r="JD14" s="43"/>
      <c r="JE14" s="43"/>
      <c r="JF14" s="43"/>
      <c r="JG14" s="43"/>
      <c r="JH14" s="43"/>
      <c r="JI14" s="43"/>
      <c r="JJ14" s="43"/>
      <c r="JK14" s="43"/>
      <c r="JL14" s="43"/>
      <c r="JM14" s="43"/>
      <c r="JN14" s="43"/>
      <c r="JO14" s="43"/>
      <c r="JP14" s="43"/>
      <c r="JQ14" s="43"/>
      <c r="JR14" s="43"/>
      <c r="JS14" s="43"/>
      <c r="JT14" s="43"/>
      <c r="JU14" s="43"/>
      <c r="JV14" s="43"/>
      <c r="JW14" s="43"/>
      <c r="JX14" s="43"/>
      <c r="JY14" s="43"/>
      <c r="JZ14" s="43"/>
      <c r="KA14" s="43"/>
      <c r="KB14" s="43"/>
      <c r="KC14" s="43"/>
      <c r="KD14" s="43"/>
      <c r="KE14" s="43"/>
      <c r="KF14" s="43"/>
      <c r="KG14" s="43"/>
      <c r="KH14" s="43"/>
      <c r="KI14" s="43"/>
      <c r="KJ14" s="43"/>
      <c r="KK14" s="43"/>
      <c r="KL14" s="43"/>
      <c r="KM14" s="43"/>
      <c r="KN14" s="43"/>
      <c r="KO14" s="43"/>
      <c r="KP14" s="43"/>
      <c r="KQ14" s="43"/>
      <c r="KR14" s="43"/>
      <c r="KS14" s="43"/>
      <c r="KT14" s="43"/>
      <c r="KU14" s="43"/>
      <c r="KV14" s="43"/>
      <c r="KW14" s="43"/>
      <c r="KX14" s="43"/>
      <c r="KY14" s="43"/>
      <c r="KZ14" s="43"/>
      <c r="LA14" s="43"/>
      <c r="LB14" s="43"/>
      <c r="LC14" s="43"/>
      <c r="LD14" s="43"/>
      <c r="LE14" s="43"/>
      <c r="LF14" s="43"/>
      <c r="LG14" s="43"/>
      <c r="LH14" s="43"/>
      <c r="LI14" s="43"/>
      <c r="LJ14" s="43"/>
      <c r="LK14" s="43"/>
      <c r="LL14" s="43"/>
      <c r="LM14" s="43"/>
      <c r="LN14" s="43"/>
      <c r="LO14" s="43"/>
      <c r="LP14" s="43"/>
      <c r="LQ14" s="43"/>
      <c r="LR14" s="43"/>
      <c r="LS14" s="43"/>
      <c r="LT14" s="43"/>
      <c r="LU14" s="43"/>
      <c r="LV14" s="43"/>
      <c r="LW14" s="43"/>
      <c r="LX14" s="43"/>
      <c r="LY14" s="43"/>
      <c r="LZ14" s="43"/>
      <c r="MA14" s="43"/>
      <c r="MB14" s="43"/>
      <c r="MC14" s="43"/>
      <c r="MD14" s="43"/>
      <c r="ME14" s="43"/>
      <c r="MF14" s="43"/>
      <c r="MG14" s="43"/>
      <c r="MH14" s="43"/>
      <c r="MI14" s="43"/>
      <c r="MJ14" s="43"/>
      <c r="MK14" s="43"/>
      <c r="ML14" s="43"/>
      <c r="MM14" s="43"/>
      <c r="MN14" s="43"/>
      <c r="MO14" s="43"/>
      <c r="MP14" s="43"/>
      <c r="MQ14" s="43"/>
      <c r="MR14" s="43"/>
      <c r="MS14" s="43"/>
      <c r="MT14" s="43"/>
      <c r="MU14" s="43"/>
      <c r="MV14" s="43"/>
      <c r="MW14" s="43"/>
      <c r="MX14" s="43"/>
      <c r="MY14" s="43"/>
      <c r="MZ14" s="43"/>
      <c r="NA14" s="43"/>
      <c r="NB14" s="43"/>
      <c r="NC14" s="43"/>
      <c r="ND14" s="43"/>
      <c r="NE14" s="43"/>
      <c r="NF14" s="43"/>
      <c r="NG14" s="43"/>
      <c r="NH14" s="43"/>
      <c r="NI14" s="43"/>
      <c r="NJ14" s="43"/>
      <c r="NK14" s="43"/>
      <c r="NL14" s="43"/>
      <c r="NM14" s="43"/>
      <c r="NN14" s="43"/>
      <c r="NO14" s="43"/>
      <c r="NP14" s="43"/>
      <c r="NQ14" s="43"/>
      <c r="NR14" s="43"/>
      <c r="NS14" s="43"/>
      <c r="NT14" s="43"/>
      <c r="NU14" s="43"/>
      <c r="NV14" s="43"/>
      <c r="NW14" s="43"/>
      <c r="NX14" s="43"/>
      <c r="NY14" s="43"/>
      <c r="NZ14" s="43"/>
      <c r="OA14" s="43"/>
      <c r="OB14" s="43"/>
      <c r="OC14" s="43"/>
      <c r="OD14" s="43"/>
      <c r="OE14" s="43"/>
      <c r="OF14" s="43"/>
      <c r="OG14" s="43"/>
      <c r="OH14" s="43"/>
      <c r="OI14" s="43"/>
      <c r="OJ14" s="43"/>
      <c r="OK14" s="43"/>
      <c r="OL14" s="43"/>
      <c r="OM14" s="43"/>
      <c r="ON14" s="43"/>
      <c r="OO14" s="43"/>
      <c r="OP14" s="43"/>
      <c r="OQ14" s="43"/>
      <c r="OR14" s="43"/>
      <c r="OS14" s="43"/>
      <c r="OT14" s="43"/>
      <c r="OU14" s="43"/>
      <c r="OV14" s="43"/>
      <c r="OW14" s="43"/>
      <c r="OX14" s="43"/>
      <c r="OY14" s="43"/>
      <c r="OZ14" s="43"/>
      <c r="PA14" s="43"/>
      <c r="PB14" s="43"/>
      <c r="PC14" s="43"/>
      <c r="PD14" s="43"/>
      <c r="PE14" s="43"/>
      <c r="PF14" s="43"/>
      <c r="PG14" s="43"/>
      <c r="PH14" s="43"/>
      <c r="PI14" s="43"/>
      <c r="PJ14" s="43"/>
      <c r="PK14" s="43"/>
      <c r="PL14" s="43"/>
      <c r="PM14" s="43"/>
      <c r="PN14" s="43"/>
      <c r="PO14" s="43"/>
      <c r="PP14" s="43"/>
      <c r="PQ14" s="43"/>
      <c r="PR14" s="43"/>
      <c r="PS14" s="43"/>
      <c r="PT14" s="43"/>
      <c r="PU14" s="43"/>
      <c r="PV14" s="43"/>
      <c r="PW14" s="43"/>
      <c r="PX14" s="43"/>
      <c r="PY14" s="43"/>
      <c r="PZ14" s="43"/>
      <c r="QA14" s="43"/>
      <c r="QB14" s="43"/>
      <c r="QC14" s="43"/>
      <c r="QD14" s="43"/>
      <c r="QE14" s="43"/>
      <c r="QF14" s="43"/>
      <c r="QG14" s="43"/>
      <c r="QH14" s="43"/>
      <c r="QI14" s="43"/>
      <c r="QJ14" s="43"/>
      <c r="QK14" s="43"/>
      <c r="QL14" s="43"/>
      <c r="QM14" s="43"/>
      <c r="QN14" s="43"/>
      <c r="QO14" s="43"/>
      <c r="QP14" s="43"/>
      <c r="QQ14" s="43"/>
      <c r="QR14" s="43"/>
      <c r="QS14" s="43"/>
      <c r="QT14" s="43"/>
      <c r="QU14" s="43"/>
      <c r="QV14" s="43"/>
      <c r="QW14" s="43"/>
      <c r="QX14" s="43"/>
      <c r="QY14" s="43"/>
      <c r="QZ14" s="43"/>
      <c r="RA14" s="43"/>
      <c r="RB14" s="43"/>
      <c r="RC14" s="43"/>
      <c r="RD14" s="43"/>
      <c r="RE14" s="43"/>
      <c r="RF14" s="43"/>
      <c r="RG14" s="43"/>
      <c r="RH14" s="43"/>
      <c r="RI14" s="43"/>
      <c r="RJ14" s="43"/>
      <c r="RK14" s="43"/>
      <c r="RL14" s="43"/>
      <c r="RM14" s="43"/>
      <c r="RN14" s="43"/>
      <c r="RO14" s="43"/>
      <c r="RP14" s="43"/>
      <c r="RQ14" s="43"/>
      <c r="RR14" s="43"/>
      <c r="RS14" s="43"/>
      <c r="RT14" s="43"/>
      <c r="RU14" s="43"/>
      <c r="RV14" s="43"/>
      <c r="RW14" s="43"/>
      <c r="RX14" s="43"/>
      <c r="RY14" s="43"/>
      <c r="RZ14" s="43"/>
      <c r="SA14" s="43"/>
      <c r="SB14" s="43"/>
      <c r="SC14" s="43"/>
      <c r="SD14" s="43"/>
      <c r="SE14" s="43"/>
      <c r="SF14" s="43"/>
      <c r="SG14" s="43"/>
      <c r="SH14" s="43"/>
      <c r="SI14" s="43"/>
      <c r="SJ14" s="43"/>
      <c r="SK14" s="43"/>
      <c r="SL14" s="43"/>
      <c r="SM14" s="43"/>
      <c r="SN14" s="43"/>
      <c r="SO14" s="43"/>
      <c r="SP14" s="43"/>
      <c r="SQ14" s="43"/>
      <c r="SR14" s="43"/>
      <c r="SS14" s="43"/>
      <c r="ST14" s="43"/>
      <c r="SU14" s="43"/>
      <c r="SV14" s="43"/>
      <c r="SW14" s="43"/>
      <c r="SX14" s="43"/>
      <c r="SY14" s="43"/>
      <c r="SZ14" s="43"/>
      <c r="TA14" s="43"/>
      <c r="TB14" s="43"/>
      <c r="TC14" s="43"/>
      <c r="TD14" s="43"/>
      <c r="TE14" s="43"/>
      <c r="TF14" s="43"/>
      <c r="TG14" s="43"/>
      <c r="TH14" s="43"/>
      <c r="TI14" s="43"/>
      <c r="TJ14" s="43"/>
      <c r="TK14" s="43"/>
      <c r="TL14" s="43"/>
      <c r="TM14" s="43"/>
      <c r="TN14" s="43"/>
      <c r="TO14" s="43"/>
      <c r="TP14" s="43"/>
      <c r="TQ14" s="43"/>
      <c r="TR14" s="43"/>
      <c r="TS14" s="43"/>
      <c r="TT14" s="43"/>
      <c r="TU14" s="43"/>
      <c r="TV14" s="43"/>
      <c r="TW14" s="43"/>
      <c r="TX14" s="43"/>
      <c r="TY14" s="43"/>
      <c r="TZ14" s="43"/>
      <c r="UA14" s="43"/>
      <c r="UB14" s="43"/>
      <c r="UC14" s="43"/>
      <c r="UD14" s="43"/>
      <c r="UE14" s="43"/>
      <c r="UF14" s="43"/>
      <c r="UG14" s="43"/>
      <c r="UH14" s="43"/>
      <c r="UI14" s="43"/>
      <c r="UJ14" s="43"/>
      <c r="UK14" s="43"/>
      <c r="UL14" s="43"/>
      <c r="UM14" s="43"/>
      <c r="UN14" s="43"/>
      <c r="UO14" s="43"/>
      <c r="UP14" s="43"/>
      <c r="UQ14" s="43"/>
      <c r="UR14" s="43"/>
      <c r="US14" s="43"/>
      <c r="UT14" s="43"/>
      <c r="UU14" s="43"/>
      <c r="UV14" s="43"/>
      <c r="UW14" s="43"/>
      <c r="UX14" s="43"/>
      <c r="UY14" s="43"/>
      <c r="UZ14" s="43"/>
      <c r="VA14" s="43"/>
      <c r="VB14" s="43"/>
      <c r="VC14" s="43"/>
    </row>
    <row r="15" spans="1:575" x14ac:dyDescent="0.25">
      <c r="A15" s="37" t="s">
        <v>70</v>
      </c>
      <c r="B15" s="148" t="s">
        <v>101</v>
      </c>
      <c r="C15" s="149"/>
      <c r="D15" s="149"/>
      <c r="E15" s="25"/>
    </row>
    <row r="16" spans="1:575" s="40" customFormat="1" ht="3" customHeight="1" x14ac:dyDescent="0.25">
      <c r="A16" s="35"/>
      <c r="B16" s="39"/>
      <c r="C16" s="150"/>
      <c r="D16" s="151"/>
      <c r="E16" s="42"/>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c r="IW16" s="43"/>
      <c r="IX16" s="43"/>
      <c r="IY16" s="43"/>
      <c r="IZ16" s="43"/>
      <c r="JA16" s="43"/>
      <c r="JB16" s="43"/>
      <c r="JC16" s="43"/>
      <c r="JD16" s="43"/>
      <c r="JE16" s="43"/>
      <c r="JF16" s="43"/>
      <c r="JG16" s="43"/>
      <c r="JH16" s="43"/>
      <c r="JI16" s="43"/>
      <c r="JJ16" s="43"/>
      <c r="JK16" s="43"/>
      <c r="JL16" s="43"/>
      <c r="JM16" s="43"/>
      <c r="JN16" s="43"/>
      <c r="JO16" s="43"/>
      <c r="JP16" s="43"/>
      <c r="JQ16" s="43"/>
      <c r="JR16" s="43"/>
      <c r="JS16" s="43"/>
      <c r="JT16" s="43"/>
      <c r="JU16" s="43"/>
      <c r="JV16" s="43"/>
      <c r="JW16" s="43"/>
      <c r="JX16" s="43"/>
      <c r="JY16" s="43"/>
      <c r="JZ16" s="43"/>
      <c r="KA16" s="43"/>
      <c r="KB16" s="43"/>
      <c r="KC16" s="43"/>
      <c r="KD16" s="43"/>
      <c r="KE16" s="43"/>
      <c r="KF16" s="43"/>
      <c r="KG16" s="43"/>
      <c r="KH16" s="43"/>
      <c r="KI16" s="43"/>
      <c r="KJ16" s="43"/>
      <c r="KK16" s="43"/>
      <c r="KL16" s="43"/>
      <c r="KM16" s="43"/>
      <c r="KN16" s="43"/>
      <c r="KO16" s="43"/>
      <c r="KP16" s="43"/>
      <c r="KQ16" s="43"/>
      <c r="KR16" s="43"/>
      <c r="KS16" s="43"/>
      <c r="KT16" s="43"/>
      <c r="KU16" s="43"/>
      <c r="KV16" s="43"/>
      <c r="KW16" s="43"/>
      <c r="KX16" s="43"/>
      <c r="KY16" s="43"/>
      <c r="KZ16" s="43"/>
      <c r="LA16" s="43"/>
      <c r="LB16" s="43"/>
      <c r="LC16" s="43"/>
      <c r="LD16" s="43"/>
      <c r="LE16" s="43"/>
      <c r="LF16" s="43"/>
      <c r="LG16" s="43"/>
      <c r="LH16" s="43"/>
      <c r="LI16" s="43"/>
      <c r="LJ16" s="43"/>
      <c r="LK16" s="43"/>
      <c r="LL16" s="43"/>
      <c r="LM16" s="43"/>
      <c r="LN16" s="43"/>
      <c r="LO16" s="43"/>
      <c r="LP16" s="43"/>
      <c r="LQ16" s="43"/>
      <c r="LR16" s="43"/>
      <c r="LS16" s="43"/>
      <c r="LT16" s="43"/>
      <c r="LU16" s="43"/>
      <c r="LV16" s="43"/>
      <c r="LW16" s="43"/>
      <c r="LX16" s="43"/>
      <c r="LY16" s="43"/>
      <c r="LZ16" s="43"/>
      <c r="MA16" s="43"/>
      <c r="MB16" s="43"/>
      <c r="MC16" s="43"/>
      <c r="MD16" s="43"/>
      <c r="ME16" s="43"/>
      <c r="MF16" s="43"/>
      <c r="MG16" s="43"/>
      <c r="MH16" s="43"/>
      <c r="MI16" s="43"/>
      <c r="MJ16" s="43"/>
      <c r="MK16" s="43"/>
      <c r="ML16" s="43"/>
      <c r="MM16" s="43"/>
      <c r="MN16" s="43"/>
      <c r="MO16" s="43"/>
      <c r="MP16" s="43"/>
      <c r="MQ16" s="43"/>
      <c r="MR16" s="43"/>
      <c r="MS16" s="43"/>
      <c r="MT16" s="43"/>
      <c r="MU16" s="43"/>
      <c r="MV16" s="43"/>
      <c r="MW16" s="43"/>
      <c r="MX16" s="43"/>
      <c r="MY16" s="43"/>
      <c r="MZ16" s="43"/>
      <c r="NA16" s="43"/>
      <c r="NB16" s="43"/>
      <c r="NC16" s="43"/>
      <c r="ND16" s="43"/>
      <c r="NE16" s="43"/>
      <c r="NF16" s="43"/>
      <c r="NG16" s="43"/>
      <c r="NH16" s="43"/>
      <c r="NI16" s="43"/>
      <c r="NJ16" s="43"/>
      <c r="NK16" s="43"/>
      <c r="NL16" s="43"/>
      <c r="NM16" s="43"/>
      <c r="NN16" s="43"/>
      <c r="NO16" s="43"/>
      <c r="NP16" s="43"/>
      <c r="NQ16" s="43"/>
      <c r="NR16" s="43"/>
      <c r="NS16" s="43"/>
      <c r="NT16" s="43"/>
      <c r="NU16" s="43"/>
      <c r="NV16" s="43"/>
      <c r="NW16" s="43"/>
      <c r="NX16" s="43"/>
      <c r="NY16" s="43"/>
      <c r="NZ16" s="43"/>
      <c r="OA16" s="43"/>
      <c r="OB16" s="43"/>
      <c r="OC16" s="43"/>
      <c r="OD16" s="43"/>
      <c r="OE16" s="43"/>
      <c r="OF16" s="43"/>
      <c r="OG16" s="43"/>
      <c r="OH16" s="43"/>
      <c r="OI16" s="43"/>
      <c r="OJ16" s="43"/>
      <c r="OK16" s="43"/>
      <c r="OL16" s="43"/>
      <c r="OM16" s="43"/>
      <c r="ON16" s="43"/>
      <c r="OO16" s="43"/>
      <c r="OP16" s="43"/>
      <c r="OQ16" s="43"/>
      <c r="OR16" s="43"/>
      <c r="OS16" s="43"/>
      <c r="OT16" s="43"/>
      <c r="OU16" s="43"/>
      <c r="OV16" s="43"/>
      <c r="OW16" s="43"/>
      <c r="OX16" s="43"/>
      <c r="OY16" s="43"/>
      <c r="OZ16" s="43"/>
      <c r="PA16" s="43"/>
      <c r="PB16" s="43"/>
      <c r="PC16" s="43"/>
      <c r="PD16" s="43"/>
      <c r="PE16" s="43"/>
      <c r="PF16" s="43"/>
      <c r="PG16" s="43"/>
      <c r="PH16" s="43"/>
      <c r="PI16" s="43"/>
      <c r="PJ16" s="43"/>
      <c r="PK16" s="43"/>
      <c r="PL16" s="43"/>
      <c r="PM16" s="43"/>
      <c r="PN16" s="43"/>
      <c r="PO16" s="43"/>
      <c r="PP16" s="43"/>
      <c r="PQ16" s="43"/>
      <c r="PR16" s="43"/>
      <c r="PS16" s="43"/>
      <c r="PT16" s="43"/>
      <c r="PU16" s="43"/>
      <c r="PV16" s="43"/>
      <c r="PW16" s="43"/>
      <c r="PX16" s="43"/>
      <c r="PY16" s="43"/>
      <c r="PZ16" s="43"/>
      <c r="QA16" s="43"/>
      <c r="QB16" s="43"/>
      <c r="QC16" s="43"/>
      <c r="QD16" s="43"/>
      <c r="QE16" s="43"/>
      <c r="QF16" s="43"/>
      <c r="QG16" s="43"/>
      <c r="QH16" s="43"/>
      <c r="QI16" s="43"/>
      <c r="QJ16" s="43"/>
      <c r="QK16" s="43"/>
      <c r="QL16" s="43"/>
      <c r="QM16" s="43"/>
      <c r="QN16" s="43"/>
      <c r="QO16" s="43"/>
      <c r="QP16" s="43"/>
      <c r="QQ16" s="43"/>
      <c r="QR16" s="43"/>
      <c r="QS16" s="43"/>
      <c r="QT16" s="43"/>
      <c r="QU16" s="43"/>
      <c r="QV16" s="43"/>
      <c r="QW16" s="43"/>
      <c r="QX16" s="43"/>
      <c r="QY16" s="43"/>
      <c r="QZ16" s="43"/>
      <c r="RA16" s="43"/>
      <c r="RB16" s="43"/>
      <c r="RC16" s="43"/>
      <c r="RD16" s="43"/>
      <c r="RE16" s="43"/>
      <c r="RF16" s="43"/>
      <c r="RG16" s="43"/>
      <c r="RH16" s="43"/>
      <c r="RI16" s="43"/>
      <c r="RJ16" s="43"/>
      <c r="RK16" s="43"/>
      <c r="RL16" s="43"/>
      <c r="RM16" s="43"/>
      <c r="RN16" s="43"/>
      <c r="RO16" s="43"/>
      <c r="RP16" s="43"/>
      <c r="RQ16" s="43"/>
      <c r="RR16" s="43"/>
      <c r="RS16" s="43"/>
      <c r="RT16" s="43"/>
      <c r="RU16" s="43"/>
      <c r="RV16" s="43"/>
      <c r="RW16" s="43"/>
      <c r="RX16" s="43"/>
      <c r="RY16" s="43"/>
      <c r="RZ16" s="43"/>
      <c r="SA16" s="43"/>
      <c r="SB16" s="43"/>
      <c r="SC16" s="43"/>
      <c r="SD16" s="43"/>
      <c r="SE16" s="43"/>
      <c r="SF16" s="43"/>
      <c r="SG16" s="43"/>
      <c r="SH16" s="43"/>
      <c r="SI16" s="43"/>
      <c r="SJ16" s="43"/>
      <c r="SK16" s="43"/>
      <c r="SL16" s="43"/>
      <c r="SM16" s="43"/>
      <c r="SN16" s="43"/>
      <c r="SO16" s="43"/>
      <c r="SP16" s="43"/>
      <c r="SQ16" s="43"/>
      <c r="SR16" s="43"/>
      <c r="SS16" s="43"/>
      <c r="ST16" s="43"/>
      <c r="SU16" s="43"/>
      <c r="SV16" s="43"/>
      <c r="SW16" s="43"/>
      <c r="SX16" s="43"/>
      <c r="SY16" s="43"/>
      <c r="SZ16" s="43"/>
      <c r="TA16" s="43"/>
      <c r="TB16" s="43"/>
      <c r="TC16" s="43"/>
      <c r="TD16" s="43"/>
      <c r="TE16" s="43"/>
      <c r="TF16" s="43"/>
      <c r="TG16" s="43"/>
      <c r="TH16" s="43"/>
      <c r="TI16" s="43"/>
      <c r="TJ16" s="43"/>
      <c r="TK16" s="43"/>
      <c r="TL16" s="43"/>
      <c r="TM16" s="43"/>
      <c r="TN16" s="43"/>
      <c r="TO16" s="43"/>
      <c r="TP16" s="43"/>
      <c r="TQ16" s="43"/>
      <c r="TR16" s="43"/>
      <c r="TS16" s="43"/>
      <c r="TT16" s="43"/>
      <c r="TU16" s="43"/>
      <c r="TV16" s="43"/>
      <c r="TW16" s="43"/>
      <c r="TX16" s="43"/>
      <c r="TY16" s="43"/>
      <c r="TZ16" s="43"/>
      <c r="UA16" s="43"/>
      <c r="UB16" s="43"/>
      <c r="UC16" s="43"/>
      <c r="UD16" s="43"/>
      <c r="UE16" s="43"/>
      <c r="UF16" s="43"/>
      <c r="UG16" s="43"/>
      <c r="UH16" s="43"/>
      <c r="UI16" s="43"/>
      <c r="UJ16" s="43"/>
      <c r="UK16" s="43"/>
      <c r="UL16" s="43"/>
      <c r="UM16" s="43"/>
      <c r="UN16" s="43"/>
      <c r="UO16" s="43"/>
      <c r="UP16" s="43"/>
      <c r="UQ16" s="43"/>
      <c r="UR16" s="43"/>
      <c r="US16" s="43"/>
      <c r="UT16" s="43"/>
      <c r="UU16" s="43"/>
      <c r="UV16" s="43"/>
      <c r="UW16" s="43"/>
      <c r="UX16" s="43"/>
      <c r="UY16" s="43"/>
      <c r="UZ16" s="43"/>
      <c r="VA16" s="43"/>
      <c r="VB16" s="43"/>
      <c r="VC16" s="43"/>
    </row>
    <row r="17" spans="1:575" x14ac:dyDescent="0.25">
      <c r="A17" s="37" t="s">
        <v>93</v>
      </c>
      <c r="B17" s="24">
        <v>13092</v>
      </c>
      <c r="C17" s="152"/>
      <c r="D17" s="152"/>
      <c r="E17" s="25"/>
    </row>
    <row r="18" spans="1:575" s="40" customFormat="1" ht="3" customHeight="1" x14ac:dyDescent="0.25">
      <c r="A18" s="35"/>
      <c r="B18" s="39"/>
      <c r="C18" s="150"/>
      <c r="D18" s="151"/>
      <c r="E18" s="42"/>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c r="IW18" s="43"/>
      <c r="IX18" s="43"/>
      <c r="IY18" s="43"/>
      <c r="IZ18" s="43"/>
      <c r="JA18" s="43"/>
      <c r="JB18" s="43"/>
      <c r="JC18" s="43"/>
      <c r="JD18" s="43"/>
      <c r="JE18" s="43"/>
      <c r="JF18" s="43"/>
      <c r="JG18" s="43"/>
      <c r="JH18" s="43"/>
      <c r="JI18" s="43"/>
      <c r="JJ18" s="43"/>
      <c r="JK18" s="43"/>
      <c r="JL18" s="43"/>
      <c r="JM18" s="43"/>
      <c r="JN18" s="43"/>
      <c r="JO18" s="43"/>
      <c r="JP18" s="43"/>
      <c r="JQ18" s="43"/>
      <c r="JR18" s="43"/>
      <c r="JS18" s="43"/>
      <c r="JT18" s="43"/>
      <c r="JU18" s="43"/>
      <c r="JV18" s="43"/>
      <c r="JW18" s="43"/>
      <c r="JX18" s="43"/>
      <c r="JY18" s="43"/>
      <c r="JZ18" s="43"/>
      <c r="KA18" s="43"/>
      <c r="KB18" s="43"/>
      <c r="KC18" s="43"/>
      <c r="KD18" s="43"/>
      <c r="KE18" s="43"/>
      <c r="KF18" s="43"/>
      <c r="KG18" s="43"/>
      <c r="KH18" s="43"/>
      <c r="KI18" s="43"/>
      <c r="KJ18" s="43"/>
      <c r="KK18" s="43"/>
      <c r="KL18" s="43"/>
      <c r="KM18" s="43"/>
      <c r="KN18" s="43"/>
      <c r="KO18" s="43"/>
      <c r="KP18" s="43"/>
      <c r="KQ18" s="43"/>
      <c r="KR18" s="43"/>
      <c r="KS18" s="43"/>
      <c r="KT18" s="43"/>
      <c r="KU18" s="43"/>
      <c r="KV18" s="43"/>
      <c r="KW18" s="43"/>
      <c r="KX18" s="43"/>
      <c r="KY18" s="43"/>
      <c r="KZ18" s="43"/>
      <c r="LA18" s="43"/>
      <c r="LB18" s="43"/>
      <c r="LC18" s="43"/>
      <c r="LD18" s="43"/>
      <c r="LE18" s="43"/>
      <c r="LF18" s="43"/>
      <c r="LG18" s="43"/>
      <c r="LH18" s="43"/>
      <c r="LI18" s="43"/>
      <c r="LJ18" s="43"/>
      <c r="LK18" s="43"/>
      <c r="LL18" s="43"/>
      <c r="LM18" s="43"/>
      <c r="LN18" s="43"/>
      <c r="LO18" s="43"/>
      <c r="LP18" s="43"/>
      <c r="LQ18" s="43"/>
      <c r="LR18" s="43"/>
      <c r="LS18" s="43"/>
      <c r="LT18" s="43"/>
      <c r="LU18" s="43"/>
      <c r="LV18" s="43"/>
      <c r="LW18" s="43"/>
      <c r="LX18" s="43"/>
      <c r="LY18" s="43"/>
      <c r="LZ18" s="43"/>
      <c r="MA18" s="43"/>
      <c r="MB18" s="43"/>
      <c r="MC18" s="43"/>
      <c r="MD18" s="43"/>
      <c r="ME18" s="43"/>
      <c r="MF18" s="43"/>
      <c r="MG18" s="43"/>
      <c r="MH18" s="43"/>
      <c r="MI18" s="43"/>
      <c r="MJ18" s="43"/>
      <c r="MK18" s="43"/>
      <c r="ML18" s="43"/>
      <c r="MM18" s="43"/>
      <c r="MN18" s="43"/>
      <c r="MO18" s="43"/>
      <c r="MP18" s="43"/>
      <c r="MQ18" s="43"/>
      <c r="MR18" s="43"/>
      <c r="MS18" s="43"/>
      <c r="MT18" s="43"/>
      <c r="MU18" s="43"/>
      <c r="MV18" s="43"/>
      <c r="MW18" s="43"/>
      <c r="MX18" s="43"/>
      <c r="MY18" s="43"/>
      <c r="MZ18" s="43"/>
      <c r="NA18" s="43"/>
      <c r="NB18" s="43"/>
      <c r="NC18" s="43"/>
      <c r="ND18" s="43"/>
      <c r="NE18" s="43"/>
      <c r="NF18" s="43"/>
      <c r="NG18" s="43"/>
      <c r="NH18" s="43"/>
      <c r="NI18" s="43"/>
      <c r="NJ18" s="43"/>
      <c r="NK18" s="43"/>
      <c r="NL18" s="43"/>
      <c r="NM18" s="43"/>
      <c r="NN18" s="43"/>
      <c r="NO18" s="43"/>
      <c r="NP18" s="43"/>
      <c r="NQ18" s="43"/>
      <c r="NR18" s="43"/>
      <c r="NS18" s="43"/>
      <c r="NT18" s="43"/>
      <c r="NU18" s="43"/>
      <c r="NV18" s="43"/>
      <c r="NW18" s="43"/>
      <c r="NX18" s="43"/>
      <c r="NY18" s="43"/>
      <c r="NZ18" s="43"/>
      <c r="OA18" s="43"/>
      <c r="OB18" s="43"/>
      <c r="OC18" s="43"/>
      <c r="OD18" s="43"/>
      <c r="OE18" s="43"/>
      <c r="OF18" s="43"/>
      <c r="OG18" s="43"/>
      <c r="OH18" s="43"/>
      <c r="OI18" s="43"/>
      <c r="OJ18" s="43"/>
      <c r="OK18" s="43"/>
      <c r="OL18" s="43"/>
      <c r="OM18" s="43"/>
      <c r="ON18" s="43"/>
      <c r="OO18" s="43"/>
      <c r="OP18" s="43"/>
      <c r="OQ18" s="43"/>
      <c r="OR18" s="43"/>
      <c r="OS18" s="43"/>
      <c r="OT18" s="43"/>
      <c r="OU18" s="43"/>
      <c r="OV18" s="43"/>
      <c r="OW18" s="43"/>
      <c r="OX18" s="43"/>
      <c r="OY18" s="43"/>
      <c r="OZ18" s="43"/>
      <c r="PA18" s="43"/>
      <c r="PB18" s="43"/>
      <c r="PC18" s="43"/>
      <c r="PD18" s="43"/>
      <c r="PE18" s="43"/>
      <c r="PF18" s="43"/>
      <c r="PG18" s="43"/>
      <c r="PH18" s="43"/>
      <c r="PI18" s="43"/>
      <c r="PJ18" s="43"/>
      <c r="PK18" s="43"/>
      <c r="PL18" s="43"/>
      <c r="PM18" s="43"/>
      <c r="PN18" s="43"/>
      <c r="PO18" s="43"/>
      <c r="PP18" s="43"/>
      <c r="PQ18" s="43"/>
      <c r="PR18" s="43"/>
      <c r="PS18" s="43"/>
      <c r="PT18" s="43"/>
      <c r="PU18" s="43"/>
      <c r="PV18" s="43"/>
      <c r="PW18" s="43"/>
      <c r="PX18" s="43"/>
      <c r="PY18" s="43"/>
      <c r="PZ18" s="43"/>
      <c r="QA18" s="43"/>
      <c r="QB18" s="43"/>
      <c r="QC18" s="43"/>
      <c r="QD18" s="43"/>
      <c r="QE18" s="43"/>
      <c r="QF18" s="43"/>
      <c r="QG18" s="43"/>
      <c r="QH18" s="43"/>
      <c r="QI18" s="43"/>
      <c r="QJ18" s="43"/>
      <c r="QK18" s="43"/>
      <c r="QL18" s="43"/>
      <c r="QM18" s="43"/>
      <c r="QN18" s="43"/>
      <c r="QO18" s="43"/>
      <c r="QP18" s="43"/>
      <c r="QQ18" s="43"/>
      <c r="QR18" s="43"/>
      <c r="QS18" s="43"/>
      <c r="QT18" s="43"/>
      <c r="QU18" s="43"/>
      <c r="QV18" s="43"/>
      <c r="QW18" s="43"/>
      <c r="QX18" s="43"/>
      <c r="QY18" s="43"/>
      <c r="QZ18" s="43"/>
      <c r="RA18" s="43"/>
      <c r="RB18" s="43"/>
      <c r="RC18" s="43"/>
      <c r="RD18" s="43"/>
      <c r="RE18" s="43"/>
      <c r="RF18" s="43"/>
      <c r="RG18" s="43"/>
      <c r="RH18" s="43"/>
      <c r="RI18" s="43"/>
      <c r="RJ18" s="43"/>
      <c r="RK18" s="43"/>
      <c r="RL18" s="43"/>
      <c r="RM18" s="43"/>
      <c r="RN18" s="43"/>
      <c r="RO18" s="43"/>
      <c r="RP18" s="43"/>
      <c r="RQ18" s="43"/>
      <c r="RR18" s="43"/>
      <c r="RS18" s="43"/>
      <c r="RT18" s="43"/>
      <c r="RU18" s="43"/>
      <c r="RV18" s="43"/>
      <c r="RW18" s="43"/>
      <c r="RX18" s="43"/>
      <c r="RY18" s="43"/>
      <c r="RZ18" s="43"/>
      <c r="SA18" s="43"/>
      <c r="SB18" s="43"/>
      <c r="SC18" s="43"/>
      <c r="SD18" s="43"/>
      <c r="SE18" s="43"/>
      <c r="SF18" s="43"/>
      <c r="SG18" s="43"/>
      <c r="SH18" s="43"/>
      <c r="SI18" s="43"/>
      <c r="SJ18" s="43"/>
      <c r="SK18" s="43"/>
      <c r="SL18" s="43"/>
      <c r="SM18" s="43"/>
      <c r="SN18" s="43"/>
      <c r="SO18" s="43"/>
      <c r="SP18" s="43"/>
      <c r="SQ18" s="43"/>
      <c r="SR18" s="43"/>
      <c r="SS18" s="43"/>
      <c r="ST18" s="43"/>
      <c r="SU18" s="43"/>
      <c r="SV18" s="43"/>
      <c r="SW18" s="43"/>
      <c r="SX18" s="43"/>
      <c r="SY18" s="43"/>
      <c r="SZ18" s="43"/>
      <c r="TA18" s="43"/>
      <c r="TB18" s="43"/>
      <c r="TC18" s="43"/>
      <c r="TD18" s="43"/>
      <c r="TE18" s="43"/>
      <c r="TF18" s="43"/>
      <c r="TG18" s="43"/>
      <c r="TH18" s="43"/>
      <c r="TI18" s="43"/>
      <c r="TJ18" s="43"/>
      <c r="TK18" s="43"/>
      <c r="TL18" s="43"/>
      <c r="TM18" s="43"/>
      <c r="TN18" s="43"/>
      <c r="TO18" s="43"/>
      <c r="TP18" s="43"/>
      <c r="TQ18" s="43"/>
      <c r="TR18" s="43"/>
      <c r="TS18" s="43"/>
      <c r="TT18" s="43"/>
      <c r="TU18" s="43"/>
      <c r="TV18" s="43"/>
      <c r="TW18" s="43"/>
      <c r="TX18" s="43"/>
      <c r="TY18" s="43"/>
      <c r="TZ18" s="43"/>
      <c r="UA18" s="43"/>
      <c r="UB18" s="43"/>
      <c r="UC18" s="43"/>
      <c r="UD18" s="43"/>
      <c r="UE18" s="43"/>
      <c r="UF18" s="43"/>
      <c r="UG18" s="43"/>
      <c r="UH18" s="43"/>
      <c r="UI18" s="43"/>
      <c r="UJ18" s="43"/>
      <c r="UK18" s="43"/>
      <c r="UL18" s="43"/>
      <c r="UM18" s="43"/>
      <c r="UN18" s="43"/>
      <c r="UO18" s="43"/>
      <c r="UP18" s="43"/>
      <c r="UQ18" s="43"/>
      <c r="UR18" s="43"/>
      <c r="US18" s="43"/>
      <c r="UT18" s="43"/>
      <c r="UU18" s="43"/>
      <c r="UV18" s="43"/>
      <c r="UW18" s="43"/>
      <c r="UX18" s="43"/>
      <c r="UY18" s="43"/>
      <c r="UZ18" s="43"/>
      <c r="VA18" s="43"/>
      <c r="VB18" s="43"/>
      <c r="VC18" s="43"/>
    </row>
    <row r="19" spans="1:575" x14ac:dyDescent="0.25">
      <c r="A19" s="37" t="s">
        <v>92</v>
      </c>
      <c r="B19" s="148" t="s">
        <v>186</v>
      </c>
      <c r="C19" s="149"/>
      <c r="D19" s="149"/>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c r="IU19" s="78"/>
      <c r="IV19" s="78"/>
      <c r="IW19" s="78"/>
      <c r="IX19" s="78"/>
      <c r="IY19" s="78"/>
      <c r="IZ19" s="78"/>
      <c r="JA19" s="78"/>
      <c r="JB19" s="78"/>
      <c r="JC19" s="78"/>
      <c r="JD19" s="78"/>
      <c r="JE19" s="78"/>
      <c r="JF19" s="78"/>
      <c r="JG19" s="78"/>
      <c r="JH19" s="78"/>
      <c r="JI19" s="78"/>
      <c r="JJ19" s="78"/>
      <c r="JK19" s="78"/>
      <c r="JL19" s="78"/>
      <c r="JM19" s="78"/>
      <c r="JN19" s="78"/>
      <c r="JO19" s="78"/>
      <c r="JP19" s="78"/>
      <c r="JQ19" s="78"/>
      <c r="JR19" s="78"/>
      <c r="JS19" s="78"/>
      <c r="JT19" s="78"/>
      <c r="JU19" s="78"/>
      <c r="JV19" s="78"/>
      <c r="JW19" s="78"/>
      <c r="JX19" s="78"/>
      <c r="JY19" s="78"/>
      <c r="JZ19" s="78"/>
      <c r="KA19" s="78"/>
      <c r="KB19" s="78"/>
      <c r="KC19" s="78"/>
      <c r="KD19" s="78"/>
      <c r="KE19" s="78"/>
      <c r="KF19" s="78"/>
      <c r="KG19" s="78"/>
      <c r="KH19" s="78"/>
      <c r="KI19" s="78"/>
      <c r="KJ19" s="78"/>
      <c r="KK19" s="78"/>
      <c r="KL19" s="78"/>
      <c r="KM19" s="78"/>
      <c r="KN19" s="78"/>
      <c r="KO19" s="78"/>
      <c r="KP19" s="78"/>
      <c r="KQ19" s="78"/>
      <c r="KR19" s="78"/>
      <c r="KS19" s="78"/>
      <c r="KT19" s="78"/>
      <c r="KU19" s="78"/>
      <c r="KV19" s="78"/>
      <c r="KW19" s="78"/>
      <c r="KX19" s="78"/>
      <c r="KY19" s="78"/>
      <c r="KZ19" s="78"/>
      <c r="LA19" s="78"/>
      <c r="LB19" s="78"/>
      <c r="LC19" s="78"/>
      <c r="LD19" s="78"/>
      <c r="LE19" s="78"/>
      <c r="LF19" s="78"/>
      <c r="LG19" s="78"/>
      <c r="LH19" s="78"/>
      <c r="LI19" s="78"/>
      <c r="LJ19" s="78"/>
      <c r="LK19" s="78"/>
      <c r="LL19" s="78"/>
      <c r="LM19" s="78"/>
      <c r="LN19" s="78"/>
      <c r="LO19" s="78"/>
      <c r="LP19" s="78"/>
      <c r="LQ19" s="78"/>
      <c r="LR19" s="78"/>
      <c r="LS19" s="78"/>
      <c r="LT19" s="78"/>
      <c r="LU19" s="78"/>
      <c r="LV19" s="78"/>
      <c r="LW19" s="78"/>
      <c r="LX19" s="78"/>
      <c r="LY19" s="78"/>
      <c r="LZ19" s="78"/>
      <c r="MA19" s="78"/>
      <c r="MB19" s="78"/>
      <c r="MC19" s="78"/>
      <c r="MD19" s="78"/>
      <c r="ME19" s="78"/>
      <c r="MF19" s="78"/>
      <c r="MG19" s="78"/>
      <c r="MH19" s="78"/>
      <c r="MI19" s="78"/>
      <c r="MJ19" s="78"/>
      <c r="MK19" s="78"/>
      <c r="ML19" s="78"/>
      <c r="MM19" s="78"/>
      <c r="MN19" s="78"/>
      <c r="MO19" s="78"/>
      <c r="MP19" s="78"/>
      <c r="MQ19" s="78"/>
      <c r="MR19" s="78"/>
      <c r="MS19" s="78"/>
      <c r="MT19" s="78"/>
      <c r="MU19" s="78"/>
      <c r="MV19" s="78"/>
      <c r="MW19" s="78"/>
      <c r="MX19" s="78"/>
      <c r="MY19" s="78"/>
      <c r="MZ19" s="78"/>
      <c r="NA19" s="78"/>
      <c r="NB19" s="78"/>
      <c r="NC19" s="78"/>
      <c r="ND19" s="78"/>
      <c r="NE19" s="78"/>
      <c r="NF19" s="78"/>
      <c r="NG19" s="78"/>
      <c r="NH19" s="78"/>
      <c r="NI19" s="78"/>
      <c r="NJ19" s="78"/>
      <c r="NK19" s="78"/>
      <c r="NL19" s="78"/>
      <c r="NM19" s="78"/>
      <c r="NN19" s="78"/>
      <c r="NO19" s="78"/>
      <c r="NP19" s="78"/>
      <c r="NQ19" s="78"/>
      <c r="NR19" s="78"/>
      <c r="NS19" s="78"/>
      <c r="NT19" s="78"/>
      <c r="NU19" s="78"/>
      <c r="NV19" s="78"/>
      <c r="NW19" s="78"/>
      <c r="NX19" s="78"/>
      <c r="NY19" s="78"/>
      <c r="NZ19" s="78"/>
      <c r="OA19" s="78"/>
      <c r="OB19" s="78"/>
      <c r="OC19" s="78"/>
      <c r="OD19" s="78"/>
      <c r="OE19" s="78"/>
      <c r="OF19" s="78"/>
      <c r="OG19" s="78"/>
      <c r="OH19" s="78"/>
      <c r="OI19" s="78"/>
      <c r="OJ19" s="78"/>
      <c r="OK19" s="78"/>
      <c r="OL19" s="78"/>
      <c r="OM19" s="78"/>
      <c r="ON19" s="78"/>
      <c r="OO19" s="78"/>
      <c r="OP19" s="78"/>
      <c r="OQ19" s="78"/>
      <c r="OR19" s="78"/>
      <c r="OS19" s="78"/>
      <c r="OT19" s="78"/>
      <c r="OU19" s="78"/>
      <c r="OV19" s="78"/>
      <c r="OW19" s="78"/>
      <c r="OX19" s="78"/>
      <c r="OY19" s="78"/>
      <c r="OZ19" s="78"/>
      <c r="PA19" s="78"/>
      <c r="PB19" s="78"/>
      <c r="PC19" s="78"/>
      <c r="PD19" s="78"/>
      <c r="PE19" s="78"/>
      <c r="PF19" s="78"/>
      <c r="PG19" s="78"/>
      <c r="PH19" s="78"/>
      <c r="PI19" s="78"/>
      <c r="PJ19" s="78"/>
      <c r="PK19" s="78"/>
      <c r="PL19" s="78"/>
      <c r="PM19" s="78"/>
      <c r="PN19" s="78"/>
      <c r="PO19" s="78"/>
      <c r="PP19" s="78"/>
      <c r="PQ19" s="78"/>
      <c r="PR19" s="78"/>
      <c r="PS19" s="78"/>
      <c r="PT19" s="78"/>
      <c r="PU19" s="78"/>
      <c r="PV19" s="78"/>
      <c r="PW19" s="78"/>
      <c r="PX19" s="78"/>
      <c r="PY19" s="78"/>
      <c r="PZ19" s="78"/>
      <c r="QA19" s="78"/>
      <c r="QB19" s="78"/>
      <c r="QC19" s="78"/>
      <c r="QD19" s="78"/>
      <c r="QE19" s="78"/>
      <c r="QF19" s="78"/>
      <c r="QG19" s="78"/>
      <c r="QH19" s="78"/>
      <c r="QI19" s="78"/>
      <c r="QJ19" s="78"/>
      <c r="QK19" s="78"/>
      <c r="QL19" s="78"/>
      <c r="QM19" s="78"/>
      <c r="QN19" s="78"/>
      <c r="QO19" s="78"/>
      <c r="QP19" s="78"/>
      <c r="QQ19" s="78"/>
      <c r="QR19" s="78"/>
      <c r="QS19" s="78"/>
      <c r="QT19" s="78"/>
      <c r="QU19" s="78"/>
      <c r="QV19" s="78"/>
      <c r="QW19" s="78"/>
      <c r="QX19" s="78"/>
      <c r="QY19" s="78"/>
      <c r="QZ19" s="78"/>
      <c r="RA19" s="78"/>
      <c r="RB19" s="78"/>
      <c r="RC19" s="78"/>
      <c r="RD19" s="78"/>
      <c r="RE19" s="78"/>
      <c r="RF19" s="78"/>
      <c r="RG19" s="78"/>
      <c r="RH19" s="78"/>
      <c r="RI19" s="78"/>
      <c r="RJ19" s="78"/>
      <c r="RK19" s="78"/>
      <c r="RL19" s="78"/>
      <c r="RM19" s="78"/>
      <c r="RN19" s="78"/>
      <c r="RO19" s="78"/>
      <c r="RP19" s="78"/>
      <c r="RQ19" s="78"/>
      <c r="RR19" s="78"/>
      <c r="RS19" s="78"/>
      <c r="RT19" s="78"/>
      <c r="RU19" s="78"/>
      <c r="RV19" s="78"/>
      <c r="RW19" s="78"/>
      <c r="RX19" s="78"/>
      <c r="RY19" s="78"/>
      <c r="RZ19" s="78"/>
      <c r="SA19" s="78"/>
      <c r="SB19" s="78"/>
      <c r="SC19" s="78"/>
      <c r="SD19" s="78"/>
      <c r="SE19" s="78"/>
      <c r="SF19" s="78"/>
      <c r="SG19" s="78"/>
      <c r="SH19" s="78"/>
      <c r="SI19" s="78"/>
      <c r="SJ19" s="78"/>
      <c r="SK19" s="78"/>
      <c r="SL19" s="78"/>
      <c r="SM19" s="78"/>
      <c r="SN19" s="78"/>
      <c r="SO19" s="78"/>
      <c r="SP19" s="78"/>
      <c r="SQ19" s="78"/>
      <c r="SR19" s="78"/>
      <c r="SS19" s="78"/>
      <c r="ST19" s="78"/>
      <c r="SU19" s="78"/>
      <c r="SV19" s="78"/>
      <c r="SW19" s="78"/>
      <c r="SX19" s="78"/>
      <c r="SY19" s="78"/>
      <c r="SZ19" s="78"/>
      <c r="TA19" s="78"/>
      <c r="TB19" s="78"/>
      <c r="TC19" s="78"/>
      <c r="TD19" s="78"/>
      <c r="TE19" s="78"/>
      <c r="TF19" s="78"/>
      <c r="TG19" s="78"/>
      <c r="TH19" s="78"/>
      <c r="TI19" s="78"/>
      <c r="TJ19" s="78"/>
      <c r="TK19" s="78"/>
      <c r="TL19" s="78"/>
      <c r="TM19" s="78"/>
      <c r="TN19" s="78"/>
      <c r="TO19" s="78"/>
      <c r="TP19" s="78"/>
      <c r="TQ19" s="78"/>
      <c r="TR19" s="78"/>
      <c r="TS19" s="78"/>
      <c r="TT19" s="78"/>
      <c r="TU19" s="78"/>
      <c r="TV19" s="78"/>
      <c r="TW19" s="78"/>
      <c r="TX19" s="78"/>
      <c r="TY19" s="78"/>
      <c r="TZ19" s="78"/>
      <c r="UA19" s="78"/>
      <c r="UB19" s="78"/>
      <c r="UC19" s="78"/>
      <c r="UD19" s="78"/>
      <c r="UE19" s="78"/>
      <c r="UF19" s="78"/>
      <c r="UG19" s="78"/>
      <c r="UH19" s="78"/>
      <c r="UI19" s="78"/>
      <c r="UJ19" s="78"/>
      <c r="UK19" s="78"/>
      <c r="UL19" s="78"/>
      <c r="UM19" s="78"/>
      <c r="UN19" s="78"/>
      <c r="UO19" s="78"/>
      <c r="UP19" s="78"/>
      <c r="UQ19" s="78"/>
      <c r="UR19" s="78"/>
      <c r="US19" s="78"/>
      <c r="UT19" s="78"/>
      <c r="UU19" s="78"/>
      <c r="UV19" s="78"/>
      <c r="UW19" s="78"/>
      <c r="UX19" s="78"/>
      <c r="UY19" s="78"/>
      <c r="UZ19" s="78"/>
      <c r="VA19" s="78"/>
      <c r="VB19" s="78"/>
      <c r="VC19" s="78"/>
    </row>
    <row r="20" spans="1:575" s="43" customFormat="1" ht="3" customHeight="1" x14ac:dyDescent="0.25">
      <c r="A20" s="79"/>
      <c r="B20" s="80"/>
      <c r="C20" s="81"/>
      <c r="D20" s="81"/>
    </row>
    <row r="21" spans="1:575" x14ac:dyDescent="0.25">
      <c r="A21" s="37" t="s">
        <v>94</v>
      </c>
      <c r="B21" s="24" t="s">
        <v>187</v>
      </c>
      <c r="C21" s="152"/>
      <c r="D21" s="152"/>
      <c r="E21" s="25"/>
    </row>
    <row r="22" spans="1:575" s="40" customFormat="1" ht="3" customHeight="1" x14ac:dyDescent="0.25">
      <c r="A22" s="35"/>
      <c r="B22" s="39"/>
      <c r="C22" s="150"/>
      <c r="D22" s="151"/>
      <c r="E22" s="42"/>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c r="IW22" s="43"/>
      <c r="IX22" s="43"/>
      <c r="IY22" s="43"/>
      <c r="IZ22" s="43"/>
      <c r="JA22" s="43"/>
      <c r="JB22" s="43"/>
      <c r="JC22" s="43"/>
      <c r="JD22" s="43"/>
      <c r="JE22" s="43"/>
      <c r="JF22" s="43"/>
      <c r="JG22" s="43"/>
      <c r="JH22" s="43"/>
      <c r="JI22" s="43"/>
      <c r="JJ22" s="43"/>
      <c r="JK22" s="43"/>
      <c r="JL22" s="43"/>
      <c r="JM22" s="43"/>
      <c r="JN22" s="43"/>
      <c r="JO22" s="43"/>
      <c r="JP22" s="43"/>
      <c r="JQ22" s="43"/>
      <c r="JR22" s="43"/>
      <c r="JS22" s="43"/>
      <c r="JT22" s="43"/>
      <c r="JU22" s="43"/>
      <c r="JV22" s="43"/>
      <c r="JW22" s="43"/>
      <c r="JX22" s="43"/>
      <c r="JY22" s="43"/>
      <c r="JZ22" s="43"/>
      <c r="KA22" s="43"/>
      <c r="KB22" s="43"/>
      <c r="KC22" s="43"/>
      <c r="KD22" s="43"/>
      <c r="KE22" s="43"/>
      <c r="KF22" s="43"/>
      <c r="KG22" s="43"/>
      <c r="KH22" s="43"/>
      <c r="KI22" s="43"/>
      <c r="KJ22" s="43"/>
      <c r="KK22" s="43"/>
      <c r="KL22" s="43"/>
      <c r="KM22" s="43"/>
      <c r="KN22" s="43"/>
      <c r="KO22" s="43"/>
      <c r="KP22" s="43"/>
      <c r="KQ22" s="43"/>
      <c r="KR22" s="43"/>
      <c r="KS22" s="43"/>
      <c r="KT22" s="43"/>
      <c r="KU22" s="43"/>
      <c r="KV22" s="43"/>
      <c r="KW22" s="43"/>
      <c r="KX22" s="43"/>
      <c r="KY22" s="43"/>
      <c r="KZ22" s="43"/>
      <c r="LA22" s="43"/>
      <c r="LB22" s="43"/>
      <c r="LC22" s="43"/>
      <c r="LD22" s="43"/>
      <c r="LE22" s="43"/>
      <c r="LF22" s="43"/>
      <c r="LG22" s="43"/>
      <c r="LH22" s="43"/>
      <c r="LI22" s="43"/>
      <c r="LJ22" s="43"/>
      <c r="LK22" s="43"/>
      <c r="LL22" s="43"/>
      <c r="LM22" s="43"/>
      <c r="LN22" s="43"/>
      <c r="LO22" s="43"/>
      <c r="LP22" s="43"/>
      <c r="LQ22" s="43"/>
      <c r="LR22" s="43"/>
      <c r="LS22" s="43"/>
      <c r="LT22" s="43"/>
      <c r="LU22" s="43"/>
      <c r="LV22" s="43"/>
      <c r="LW22" s="43"/>
      <c r="LX22" s="43"/>
      <c r="LY22" s="43"/>
      <c r="LZ22" s="43"/>
      <c r="MA22" s="43"/>
      <c r="MB22" s="43"/>
      <c r="MC22" s="43"/>
      <c r="MD22" s="43"/>
      <c r="ME22" s="43"/>
      <c r="MF22" s="43"/>
      <c r="MG22" s="43"/>
      <c r="MH22" s="43"/>
      <c r="MI22" s="43"/>
      <c r="MJ22" s="43"/>
      <c r="MK22" s="43"/>
      <c r="ML22" s="43"/>
      <c r="MM22" s="43"/>
      <c r="MN22" s="43"/>
      <c r="MO22" s="43"/>
      <c r="MP22" s="43"/>
      <c r="MQ22" s="43"/>
      <c r="MR22" s="43"/>
      <c r="MS22" s="43"/>
      <c r="MT22" s="43"/>
      <c r="MU22" s="43"/>
      <c r="MV22" s="43"/>
      <c r="MW22" s="43"/>
      <c r="MX22" s="43"/>
      <c r="MY22" s="43"/>
      <c r="MZ22" s="43"/>
      <c r="NA22" s="43"/>
      <c r="NB22" s="43"/>
      <c r="NC22" s="43"/>
      <c r="ND22" s="43"/>
      <c r="NE22" s="43"/>
      <c r="NF22" s="43"/>
      <c r="NG22" s="43"/>
      <c r="NH22" s="43"/>
      <c r="NI22" s="43"/>
      <c r="NJ22" s="43"/>
      <c r="NK22" s="43"/>
      <c r="NL22" s="43"/>
      <c r="NM22" s="43"/>
      <c r="NN22" s="43"/>
      <c r="NO22" s="43"/>
      <c r="NP22" s="43"/>
      <c r="NQ22" s="43"/>
      <c r="NR22" s="43"/>
      <c r="NS22" s="43"/>
      <c r="NT22" s="43"/>
      <c r="NU22" s="43"/>
      <c r="NV22" s="43"/>
      <c r="NW22" s="43"/>
      <c r="NX22" s="43"/>
      <c r="NY22" s="43"/>
      <c r="NZ22" s="43"/>
      <c r="OA22" s="43"/>
      <c r="OB22" s="43"/>
      <c r="OC22" s="43"/>
      <c r="OD22" s="43"/>
      <c r="OE22" s="43"/>
      <c r="OF22" s="43"/>
      <c r="OG22" s="43"/>
      <c r="OH22" s="43"/>
      <c r="OI22" s="43"/>
      <c r="OJ22" s="43"/>
      <c r="OK22" s="43"/>
      <c r="OL22" s="43"/>
      <c r="OM22" s="43"/>
      <c r="ON22" s="43"/>
      <c r="OO22" s="43"/>
      <c r="OP22" s="43"/>
      <c r="OQ22" s="43"/>
      <c r="OR22" s="43"/>
      <c r="OS22" s="43"/>
      <c r="OT22" s="43"/>
      <c r="OU22" s="43"/>
      <c r="OV22" s="43"/>
      <c r="OW22" s="43"/>
      <c r="OX22" s="43"/>
      <c r="OY22" s="43"/>
      <c r="OZ22" s="43"/>
      <c r="PA22" s="43"/>
      <c r="PB22" s="43"/>
      <c r="PC22" s="43"/>
      <c r="PD22" s="43"/>
      <c r="PE22" s="43"/>
      <c r="PF22" s="43"/>
      <c r="PG22" s="43"/>
      <c r="PH22" s="43"/>
      <c r="PI22" s="43"/>
      <c r="PJ22" s="43"/>
      <c r="PK22" s="43"/>
      <c r="PL22" s="43"/>
      <c r="PM22" s="43"/>
      <c r="PN22" s="43"/>
      <c r="PO22" s="43"/>
      <c r="PP22" s="43"/>
      <c r="PQ22" s="43"/>
      <c r="PR22" s="43"/>
      <c r="PS22" s="43"/>
      <c r="PT22" s="43"/>
      <c r="PU22" s="43"/>
      <c r="PV22" s="43"/>
      <c r="PW22" s="43"/>
      <c r="PX22" s="43"/>
      <c r="PY22" s="43"/>
      <c r="PZ22" s="43"/>
      <c r="QA22" s="43"/>
      <c r="QB22" s="43"/>
      <c r="QC22" s="43"/>
      <c r="QD22" s="43"/>
      <c r="QE22" s="43"/>
      <c r="QF22" s="43"/>
      <c r="QG22" s="43"/>
      <c r="QH22" s="43"/>
      <c r="QI22" s="43"/>
      <c r="QJ22" s="43"/>
      <c r="QK22" s="43"/>
      <c r="QL22" s="43"/>
      <c r="QM22" s="43"/>
      <c r="QN22" s="43"/>
      <c r="QO22" s="43"/>
      <c r="QP22" s="43"/>
      <c r="QQ22" s="43"/>
      <c r="QR22" s="43"/>
      <c r="QS22" s="43"/>
      <c r="QT22" s="43"/>
      <c r="QU22" s="43"/>
      <c r="QV22" s="43"/>
      <c r="QW22" s="43"/>
      <c r="QX22" s="43"/>
      <c r="QY22" s="43"/>
      <c r="QZ22" s="43"/>
      <c r="RA22" s="43"/>
      <c r="RB22" s="43"/>
      <c r="RC22" s="43"/>
      <c r="RD22" s="43"/>
      <c r="RE22" s="43"/>
      <c r="RF22" s="43"/>
      <c r="RG22" s="43"/>
      <c r="RH22" s="43"/>
      <c r="RI22" s="43"/>
      <c r="RJ22" s="43"/>
      <c r="RK22" s="43"/>
      <c r="RL22" s="43"/>
      <c r="RM22" s="43"/>
      <c r="RN22" s="43"/>
      <c r="RO22" s="43"/>
      <c r="RP22" s="43"/>
      <c r="RQ22" s="43"/>
      <c r="RR22" s="43"/>
      <c r="RS22" s="43"/>
      <c r="RT22" s="43"/>
      <c r="RU22" s="43"/>
      <c r="RV22" s="43"/>
      <c r="RW22" s="43"/>
      <c r="RX22" s="43"/>
      <c r="RY22" s="43"/>
      <c r="RZ22" s="43"/>
      <c r="SA22" s="43"/>
      <c r="SB22" s="43"/>
      <c r="SC22" s="43"/>
      <c r="SD22" s="43"/>
      <c r="SE22" s="43"/>
      <c r="SF22" s="43"/>
      <c r="SG22" s="43"/>
      <c r="SH22" s="43"/>
      <c r="SI22" s="43"/>
      <c r="SJ22" s="43"/>
      <c r="SK22" s="43"/>
      <c r="SL22" s="43"/>
      <c r="SM22" s="43"/>
      <c r="SN22" s="43"/>
      <c r="SO22" s="43"/>
      <c r="SP22" s="43"/>
      <c r="SQ22" s="43"/>
      <c r="SR22" s="43"/>
      <c r="SS22" s="43"/>
      <c r="ST22" s="43"/>
      <c r="SU22" s="43"/>
      <c r="SV22" s="43"/>
      <c r="SW22" s="43"/>
      <c r="SX22" s="43"/>
      <c r="SY22" s="43"/>
      <c r="SZ22" s="43"/>
      <c r="TA22" s="43"/>
      <c r="TB22" s="43"/>
      <c r="TC22" s="43"/>
      <c r="TD22" s="43"/>
      <c r="TE22" s="43"/>
      <c r="TF22" s="43"/>
      <c r="TG22" s="43"/>
      <c r="TH22" s="43"/>
      <c r="TI22" s="43"/>
      <c r="TJ22" s="43"/>
      <c r="TK22" s="43"/>
      <c r="TL22" s="43"/>
      <c r="TM22" s="43"/>
      <c r="TN22" s="43"/>
      <c r="TO22" s="43"/>
      <c r="TP22" s="43"/>
      <c r="TQ22" s="43"/>
      <c r="TR22" s="43"/>
      <c r="TS22" s="43"/>
      <c r="TT22" s="43"/>
      <c r="TU22" s="43"/>
      <c r="TV22" s="43"/>
      <c r="TW22" s="43"/>
      <c r="TX22" s="43"/>
      <c r="TY22" s="43"/>
      <c r="TZ22" s="43"/>
      <c r="UA22" s="43"/>
      <c r="UB22" s="43"/>
      <c r="UC22" s="43"/>
      <c r="UD22" s="43"/>
      <c r="UE22" s="43"/>
      <c r="UF22" s="43"/>
      <c r="UG22" s="43"/>
      <c r="UH22" s="43"/>
      <c r="UI22" s="43"/>
      <c r="UJ22" s="43"/>
      <c r="UK22" s="43"/>
      <c r="UL22" s="43"/>
      <c r="UM22" s="43"/>
      <c r="UN22" s="43"/>
      <c r="UO22" s="43"/>
      <c r="UP22" s="43"/>
      <c r="UQ22" s="43"/>
      <c r="UR22" s="43"/>
      <c r="US22" s="43"/>
      <c r="UT22" s="43"/>
      <c r="UU22" s="43"/>
      <c r="UV22" s="43"/>
      <c r="UW22" s="43"/>
      <c r="UX22" s="43"/>
      <c r="UY22" s="43"/>
      <c r="UZ22" s="43"/>
      <c r="VA22" s="43"/>
      <c r="VB22" s="43"/>
      <c r="VC22" s="43"/>
    </row>
    <row r="23" spans="1:575" x14ac:dyDescent="0.25">
      <c r="A23" s="38" t="s">
        <v>72</v>
      </c>
      <c r="B23" s="148" t="s">
        <v>165</v>
      </c>
      <c r="C23" s="149"/>
      <c r="D23" s="149"/>
      <c r="E23" s="25"/>
    </row>
    <row r="24" spans="1:575" ht="3.95" customHeight="1" x14ac:dyDescent="0.25">
      <c r="A24" s="27"/>
      <c r="B24" s="34"/>
      <c r="C24" s="125"/>
      <c r="D24" s="126"/>
      <c r="E24" s="25"/>
    </row>
    <row r="25" spans="1:575" x14ac:dyDescent="0.25">
      <c r="A25" s="30" t="s">
        <v>1</v>
      </c>
      <c r="B25" s="29"/>
      <c r="C25" s="127"/>
      <c r="D25" s="128"/>
      <c r="E25" s="25"/>
    </row>
    <row r="26" spans="1:575" ht="161.25" customHeight="1" x14ac:dyDescent="0.25">
      <c r="A26" s="134" t="s">
        <v>167</v>
      </c>
      <c r="B26" s="135"/>
      <c r="C26" s="135"/>
      <c r="D26" s="136"/>
    </row>
    <row r="27" spans="1:575" s="25" customFormat="1" ht="3.95" customHeight="1" x14ac:dyDescent="0.25">
      <c r="A27" s="31"/>
      <c r="B27" s="32"/>
      <c r="C27" s="129"/>
      <c r="D27" s="130"/>
    </row>
    <row r="28" spans="1:575" s="25" customFormat="1" x14ac:dyDescent="0.25">
      <c r="A28" s="30" t="s">
        <v>2</v>
      </c>
      <c r="B28" s="29"/>
      <c r="C28" s="127"/>
      <c r="D28" s="128"/>
    </row>
    <row r="29" spans="1:575" ht="99.95" customHeight="1" x14ac:dyDescent="0.25">
      <c r="A29" s="134" t="s">
        <v>166</v>
      </c>
      <c r="B29" s="135"/>
      <c r="C29" s="135"/>
      <c r="D29" s="136"/>
    </row>
    <row r="30" spans="1:575" ht="3.95" customHeight="1" x14ac:dyDescent="0.25">
      <c r="A30" s="31"/>
      <c r="B30" s="32"/>
      <c r="C30" s="129"/>
      <c r="D30" s="130"/>
    </row>
    <row r="31" spans="1:575" s="25" customFormat="1" x14ac:dyDescent="0.25">
      <c r="A31" s="133" t="s">
        <v>74</v>
      </c>
      <c r="B31" s="133"/>
      <c r="C31" s="133"/>
      <c r="D31" s="133"/>
    </row>
    <row r="32" spans="1:575" ht="196.5" customHeight="1" x14ac:dyDescent="0.25">
      <c r="A32" s="134" t="s">
        <v>188</v>
      </c>
      <c r="B32" s="135"/>
      <c r="C32" s="135"/>
      <c r="D32" s="136"/>
    </row>
    <row r="33" spans="1:575" s="25" customFormat="1" ht="3.95" customHeight="1" x14ac:dyDescent="0.25">
      <c r="A33" s="137"/>
      <c r="B33" s="137"/>
      <c r="C33" s="137"/>
      <c r="D33" s="137"/>
    </row>
    <row r="34" spans="1:575" s="86" customFormat="1" x14ac:dyDescent="0.25">
      <c r="A34" s="26" t="s">
        <v>67</v>
      </c>
      <c r="B34" s="144" t="str">
        <f>B7</f>
        <v>Georgia Institute of Technology</v>
      </c>
      <c r="C34" s="145"/>
      <c r="D34" s="145"/>
    </row>
    <row r="35" spans="1:575" s="86" customFormat="1" ht="6" customHeight="1" x14ac:dyDescent="0.25">
      <c r="A35" s="89"/>
      <c r="B35" s="39"/>
      <c r="C35" s="39"/>
      <c r="D35" s="87"/>
    </row>
    <row r="36" spans="1:575" s="86" customFormat="1" x14ac:dyDescent="0.25">
      <c r="A36" s="37" t="s">
        <v>69</v>
      </c>
      <c r="B36" s="148" t="str">
        <f>B11</f>
        <v>Student Center Tier I Operations Fee</v>
      </c>
      <c r="C36" s="149"/>
      <c r="D36" s="149"/>
    </row>
    <row r="37" spans="1:575" s="86" customFormat="1" ht="6" customHeight="1" x14ac:dyDescent="0.25">
      <c r="A37" s="88"/>
      <c r="B37" s="99"/>
      <c r="C37" s="88"/>
      <c r="D37" s="99"/>
    </row>
    <row r="38" spans="1:575" s="47" customFormat="1" x14ac:dyDescent="0.25">
      <c r="A38" s="26" t="s">
        <v>149</v>
      </c>
      <c r="B38" s="45">
        <v>32</v>
      </c>
      <c r="C38" s="26" t="s">
        <v>75</v>
      </c>
      <c r="D38" s="46">
        <f>B40-B38</f>
        <v>0</v>
      </c>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c r="DV38" s="51"/>
      <c r="DW38" s="51"/>
      <c r="DX38" s="51"/>
      <c r="DY38" s="51"/>
      <c r="DZ38" s="51"/>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c r="EY38" s="51"/>
      <c r="EZ38" s="51"/>
      <c r="FA38" s="51"/>
      <c r="FB38" s="51"/>
      <c r="FC38" s="51"/>
      <c r="FD38" s="51"/>
      <c r="FE38" s="51"/>
      <c r="FF38" s="51"/>
      <c r="FG38" s="51"/>
      <c r="FH38" s="51"/>
      <c r="FI38" s="51"/>
      <c r="FJ38" s="51"/>
      <c r="FK38" s="51"/>
      <c r="FL38" s="51"/>
      <c r="FM38" s="51"/>
      <c r="FN38" s="51"/>
      <c r="FO38" s="51"/>
      <c r="FP38" s="51"/>
      <c r="FQ38" s="51"/>
      <c r="FR38" s="51"/>
      <c r="FS38" s="51"/>
      <c r="FT38" s="51"/>
      <c r="FU38" s="51"/>
      <c r="FV38" s="51"/>
      <c r="FW38" s="51"/>
      <c r="FX38" s="51"/>
      <c r="FY38" s="51"/>
      <c r="FZ38" s="51"/>
      <c r="GA38" s="51"/>
      <c r="GB38" s="51"/>
      <c r="GC38" s="51"/>
      <c r="GD38" s="51"/>
      <c r="GE38" s="51"/>
      <c r="GF38" s="51"/>
      <c r="GG38" s="51"/>
      <c r="GH38" s="51"/>
      <c r="GI38" s="51"/>
      <c r="GJ38" s="51"/>
      <c r="GK38" s="51"/>
      <c r="GL38" s="51"/>
      <c r="GM38" s="51"/>
      <c r="GN38" s="51"/>
      <c r="GO38" s="51"/>
      <c r="GP38" s="51"/>
      <c r="GQ38" s="51"/>
      <c r="GR38" s="51"/>
      <c r="GS38" s="51"/>
      <c r="GT38" s="51"/>
      <c r="GU38" s="51"/>
      <c r="GV38" s="51"/>
      <c r="GW38" s="51"/>
      <c r="GX38" s="51"/>
      <c r="GY38" s="51"/>
      <c r="GZ38" s="51"/>
      <c r="HA38" s="51"/>
      <c r="HB38" s="51"/>
      <c r="HC38" s="51"/>
      <c r="HD38" s="51"/>
      <c r="HE38" s="51"/>
      <c r="HF38" s="51"/>
      <c r="HG38" s="51"/>
      <c r="HH38" s="51"/>
      <c r="HI38" s="51"/>
      <c r="HJ38" s="51"/>
      <c r="HK38" s="51"/>
      <c r="HL38" s="51"/>
      <c r="HM38" s="51"/>
      <c r="HN38" s="51"/>
      <c r="HO38" s="51"/>
      <c r="HP38" s="51"/>
      <c r="HQ38" s="51"/>
      <c r="HR38" s="51"/>
      <c r="HS38" s="51"/>
      <c r="HT38" s="51"/>
      <c r="HU38" s="51"/>
      <c r="HV38" s="51"/>
      <c r="HW38" s="51"/>
      <c r="HX38" s="51"/>
      <c r="HY38" s="51"/>
      <c r="HZ38" s="51"/>
      <c r="IA38" s="51"/>
      <c r="IB38" s="51"/>
      <c r="IC38" s="51"/>
      <c r="ID38" s="51"/>
      <c r="IE38" s="51"/>
      <c r="IF38" s="51"/>
      <c r="IG38" s="51"/>
      <c r="IH38" s="51"/>
      <c r="II38" s="51"/>
      <c r="IJ38" s="51"/>
      <c r="IK38" s="51"/>
      <c r="IL38" s="51"/>
      <c r="IM38" s="51"/>
      <c r="IN38" s="51"/>
      <c r="IO38" s="51"/>
      <c r="IP38" s="51"/>
      <c r="IQ38" s="51"/>
      <c r="IR38" s="51"/>
      <c r="IS38" s="51"/>
      <c r="IT38" s="51"/>
      <c r="IU38" s="51"/>
      <c r="IV38" s="51"/>
      <c r="IW38" s="51"/>
      <c r="IX38" s="51"/>
      <c r="IY38" s="51"/>
      <c r="IZ38" s="51"/>
      <c r="JA38" s="51"/>
      <c r="JB38" s="51"/>
      <c r="JC38" s="51"/>
      <c r="JD38" s="51"/>
      <c r="JE38" s="51"/>
      <c r="JF38" s="51"/>
      <c r="JG38" s="51"/>
      <c r="JH38" s="51"/>
      <c r="JI38" s="51"/>
      <c r="JJ38" s="51"/>
      <c r="JK38" s="51"/>
      <c r="JL38" s="51"/>
      <c r="JM38" s="51"/>
      <c r="JN38" s="51"/>
      <c r="JO38" s="51"/>
      <c r="JP38" s="51"/>
      <c r="JQ38" s="51"/>
      <c r="JR38" s="51"/>
      <c r="JS38" s="51"/>
      <c r="JT38" s="51"/>
      <c r="JU38" s="51"/>
      <c r="JV38" s="51"/>
      <c r="JW38" s="51"/>
      <c r="JX38" s="51"/>
      <c r="JY38" s="51"/>
      <c r="JZ38" s="51"/>
      <c r="KA38" s="51"/>
      <c r="KB38" s="51"/>
      <c r="KC38" s="51"/>
      <c r="KD38" s="51"/>
      <c r="KE38" s="51"/>
      <c r="KF38" s="51"/>
      <c r="KG38" s="51"/>
      <c r="KH38" s="51"/>
      <c r="KI38" s="51"/>
      <c r="KJ38" s="51"/>
      <c r="KK38" s="51"/>
      <c r="KL38" s="51"/>
      <c r="KM38" s="51"/>
      <c r="KN38" s="51"/>
      <c r="KO38" s="51"/>
      <c r="KP38" s="51"/>
      <c r="KQ38" s="51"/>
      <c r="KR38" s="51"/>
      <c r="KS38" s="51"/>
      <c r="KT38" s="51"/>
      <c r="KU38" s="51"/>
      <c r="KV38" s="51"/>
      <c r="KW38" s="51"/>
      <c r="KX38" s="51"/>
      <c r="KY38" s="51"/>
      <c r="KZ38" s="51"/>
      <c r="LA38" s="51"/>
      <c r="LB38" s="51"/>
      <c r="LC38" s="51"/>
      <c r="LD38" s="51"/>
      <c r="LE38" s="51"/>
      <c r="LF38" s="51"/>
      <c r="LG38" s="51"/>
      <c r="LH38" s="51"/>
      <c r="LI38" s="51"/>
      <c r="LJ38" s="51"/>
      <c r="LK38" s="51"/>
      <c r="LL38" s="51"/>
      <c r="LM38" s="51"/>
      <c r="LN38" s="51"/>
      <c r="LO38" s="51"/>
      <c r="LP38" s="51"/>
      <c r="LQ38" s="51"/>
      <c r="LR38" s="51"/>
      <c r="LS38" s="51"/>
      <c r="LT38" s="51"/>
      <c r="LU38" s="51"/>
      <c r="LV38" s="51"/>
      <c r="LW38" s="51"/>
      <c r="LX38" s="51"/>
      <c r="LY38" s="51"/>
      <c r="LZ38" s="51"/>
      <c r="MA38" s="51"/>
      <c r="MB38" s="51"/>
      <c r="MC38" s="51"/>
      <c r="MD38" s="51"/>
      <c r="ME38" s="51"/>
      <c r="MF38" s="51"/>
      <c r="MG38" s="51"/>
      <c r="MH38" s="51"/>
      <c r="MI38" s="51"/>
      <c r="MJ38" s="51"/>
      <c r="MK38" s="51"/>
      <c r="ML38" s="51"/>
      <c r="MM38" s="51"/>
      <c r="MN38" s="51"/>
      <c r="MO38" s="51"/>
      <c r="MP38" s="51"/>
      <c r="MQ38" s="51"/>
      <c r="MR38" s="51"/>
      <c r="MS38" s="51"/>
      <c r="MT38" s="51"/>
      <c r="MU38" s="51"/>
      <c r="MV38" s="51"/>
      <c r="MW38" s="51"/>
      <c r="MX38" s="51"/>
      <c r="MY38" s="51"/>
      <c r="MZ38" s="51"/>
      <c r="NA38" s="51"/>
      <c r="NB38" s="51"/>
      <c r="NC38" s="51"/>
      <c r="ND38" s="51"/>
      <c r="NE38" s="51"/>
      <c r="NF38" s="51"/>
      <c r="NG38" s="51"/>
      <c r="NH38" s="51"/>
      <c r="NI38" s="51"/>
      <c r="NJ38" s="51"/>
      <c r="NK38" s="51"/>
      <c r="NL38" s="51"/>
      <c r="NM38" s="51"/>
      <c r="NN38" s="51"/>
      <c r="NO38" s="51"/>
      <c r="NP38" s="51"/>
      <c r="NQ38" s="51"/>
      <c r="NR38" s="51"/>
      <c r="NS38" s="51"/>
      <c r="NT38" s="51"/>
      <c r="NU38" s="51"/>
      <c r="NV38" s="51"/>
      <c r="NW38" s="51"/>
      <c r="NX38" s="51"/>
      <c r="NY38" s="51"/>
      <c r="NZ38" s="51"/>
      <c r="OA38" s="51"/>
      <c r="OB38" s="51"/>
      <c r="OC38" s="51"/>
      <c r="OD38" s="51"/>
      <c r="OE38" s="51"/>
      <c r="OF38" s="51"/>
      <c r="OG38" s="51"/>
      <c r="OH38" s="51"/>
      <c r="OI38" s="51"/>
      <c r="OJ38" s="51"/>
      <c r="OK38" s="51"/>
      <c r="OL38" s="51"/>
      <c r="OM38" s="51"/>
      <c r="ON38" s="51"/>
      <c r="OO38" s="51"/>
      <c r="OP38" s="51"/>
      <c r="OQ38" s="51"/>
      <c r="OR38" s="51"/>
      <c r="OS38" s="51"/>
      <c r="OT38" s="51"/>
      <c r="OU38" s="51"/>
      <c r="OV38" s="51"/>
      <c r="OW38" s="51"/>
      <c r="OX38" s="51"/>
      <c r="OY38" s="51"/>
      <c r="OZ38" s="51"/>
      <c r="PA38" s="51"/>
      <c r="PB38" s="51"/>
      <c r="PC38" s="51"/>
      <c r="PD38" s="51"/>
      <c r="PE38" s="51"/>
      <c r="PF38" s="51"/>
      <c r="PG38" s="51"/>
      <c r="PH38" s="51"/>
      <c r="PI38" s="51"/>
      <c r="PJ38" s="51"/>
      <c r="PK38" s="51"/>
      <c r="PL38" s="51"/>
      <c r="PM38" s="51"/>
      <c r="PN38" s="51"/>
      <c r="PO38" s="51"/>
      <c r="PP38" s="51"/>
      <c r="PQ38" s="51"/>
      <c r="PR38" s="51"/>
      <c r="PS38" s="51"/>
      <c r="PT38" s="51"/>
      <c r="PU38" s="51"/>
      <c r="PV38" s="51"/>
      <c r="PW38" s="51"/>
      <c r="PX38" s="51"/>
      <c r="PY38" s="51"/>
      <c r="PZ38" s="51"/>
      <c r="QA38" s="51"/>
      <c r="QB38" s="51"/>
      <c r="QC38" s="51"/>
      <c r="QD38" s="51"/>
      <c r="QE38" s="51"/>
      <c r="QF38" s="51"/>
      <c r="QG38" s="51"/>
      <c r="QH38" s="51"/>
      <c r="QI38" s="51"/>
      <c r="QJ38" s="51"/>
      <c r="QK38" s="51"/>
      <c r="QL38" s="51"/>
      <c r="QM38" s="51"/>
      <c r="QN38" s="51"/>
      <c r="QO38" s="51"/>
      <c r="QP38" s="51"/>
      <c r="QQ38" s="51"/>
      <c r="QR38" s="51"/>
      <c r="QS38" s="51"/>
      <c r="QT38" s="51"/>
      <c r="QU38" s="51"/>
      <c r="QV38" s="51"/>
      <c r="QW38" s="51"/>
      <c r="QX38" s="51"/>
      <c r="QY38" s="51"/>
      <c r="QZ38" s="51"/>
      <c r="RA38" s="51"/>
      <c r="RB38" s="51"/>
      <c r="RC38" s="51"/>
      <c r="RD38" s="51"/>
      <c r="RE38" s="51"/>
      <c r="RF38" s="51"/>
      <c r="RG38" s="51"/>
      <c r="RH38" s="51"/>
      <c r="RI38" s="51"/>
      <c r="RJ38" s="51"/>
      <c r="RK38" s="51"/>
      <c r="RL38" s="51"/>
      <c r="RM38" s="51"/>
      <c r="RN38" s="51"/>
      <c r="RO38" s="51"/>
      <c r="RP38" s="51"/>
      <c r="RQ38" s="51"/>
      <c r="RR38" s="51"/>
      <c r="RS38" s="51"/>
      <c r="RT38" s="51"/>
      <c r="RU38" s="51"/>
      <c r="RV38" s="51"/>
      <c r="RW38" s="51"/>
      <c r="RX38" s="51"/>
      <c r="RY38" s="51"/>
      <c r="RZ38" s="51"/>
      <c r="SA38" s="51"/>
      <c r="SB38" s="51"/>
      <c r="SC38" s="51"/>
      <c r="SD38" s="51"/>
      <c r="SE38" s="51"/>
      <c r="SF38" s="51"/>
      <c r="SG38" s="51"/>
      <c r="SH38" s="51"/>
      <c r="SI38" s="51"/>
      <c r="SJ38" s="51"/>
      <c r="SK38" s="51"/>
      <c r="SL38" s="51"/>
      <c r="SM38" s="51"/>
      <c r="SN38" s="51"/>
      <c r="SO38" s="51"/>
      <c r="SP38" s="51"/>
      <c r="SQ38" s="51"/>
      <c r="SR38" s="51"/>
      <c r="SS38" s="51"/>
      <c r="ST38" s="51"/>
      <c r="SU38" s="51"/>
      <c r="SV38" s="51"/>
      <c r="SW38" s="51"/>
      <c r="SX38" s="51"/>
      <c r="SY38" s="51"/>
      <c r="SZ38" s="51"/>
      <c r="TA38" s="51"/>
      <c r="TB38" s="51"/>
      <c r="TC38" s="51"/>
      <c r="TD38" s="51"/>
      <c r="TE38" s="51"/>
      <c r="TF38" s="51"/>
      <c r="TG38" s="51"/>
      <c r="TH38" s="51"/>
      <c r="TI38" s="51"/>
      <c r="TJ38" s="51"/>
      <c r="TK38" s="51"/>
      <c r="TL38" s="51"/>
      <c r="TM38" s="51"/>
      <c r="TN38" s="51"/>
      <c r="TO38" s="51"/>
      <c r="TP38" s="51"/>
      <c r="TQ38" s="51"/>
      <c r="TR38" s="51"/>
      <c r="TS38" s="51"/>
      <c r="TT38" s="51"/>
      <c r="TU38" s="51"/>
      <c r="TV38" s="51"/>
      <c r="TW38" s="51"/>
      <c r="TX38" s="51"/>
      <c r="TY38" s="51"/>
      <c r="TZ38" s="51"/>
      <c r="UA38" s="51"/>
      <c r="UB38" s="51"/>
      <c r="UC38" s="51"/>
      <c r="UD38" s="51"/>
      <c r="UE38" s="51"/>
      <c r="UF38" s="51"/>
      <c r="UG38" s="51"/>
      <c r="UH38" s="51"/>
      <c r="UI38" s="51"/>
      <c r="UJ38" s="51"/>
      <c r="UK38" s="51"/>
      <c r="UL38" s="51"/>
      <c r="UM38" s="51"/>
      <c r="UN38" s="51"/>
      <c r="UO38" s="51"/>
      <c r="UP38" s="51"/>
      <c r="UQ38" s="51"/>
      <c r="UR38" s="51"/>
      <c r="US38" s="51"/>
      <c r="UT38" s="51"/>
      <c r="UU38" s="51"/>
      <c r="UV38" s="51"/>
      <c r="UW38" s="51"/>
      <c r="UX38" s="51"/>
      <c r="UY38" s="51"/>
      <c r="UZ38" s="51"/>
      <c r="VA38" s="51"/>
      <c r="VB38" s="51"/>
      <c r="VC38" s="51"/>
    </row>
    <row r="39" spans="1:575" s="36" customFormat="1" ht="3" customHeight="1" x14ac:dyDescent="0.25">
      <c r="A39" s="35"/>
      <c r="B39" s="114"/>
      <c r="C39" s="138"/>
      <c r="D39" s="139"/>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c r="IC39" s="43"/>
      <c r="ID39" s="43"/>
      <c r="IE39" s="43"/>
      <c r="IF39" s="43"/>
      <c r="IG39" s="43"/>
      <c r="IH39" s="43"/>
      <c r="II39" s="43"/>
      <c r="IJ39" s="43"/>
      <c r="IK39" s="43"/>
      <c r="IL39" s="43"/>
      <c r="IM39" s="43"/>
      <c r="IN39" s="43"/>
      <c r="IO39" s="43"/>
      <c r="IP39" s="43"/>
      <c r="IQ39" s="43"/>
      <c r="IR39" s="43"/>
      <c r="IS39" s="43"/>
      <c r="IT39" s="43"/>
      <c r="IU39" s="43"/>
      <c r="IV39" s="43"/>
      <c r="IW39" s="43"/>
      <c r="IX39" s="43"/>
      <c r="IY39" s="43"/>
      <c r="IZ39" s="43"/>
      <c r="JA39" s="43"/>
      <c r="JB39" s="43"/>
      <c r="JC39" s="43"/>
      <c r="JD39" s="43"/>
      <c r="JE39" s="43"/>
      <c r="JF39" s="43"/>
      <c r="JG39" s="43"/>
      <c r="JH39" s="43"/>
      <c r="JI39" s="43"/>
      <c r="JJ39" s="43"/>
      <c r="JK39" s="43"/>
      <c r="JL39" s="43"/>
      <c r="JM39" s="43"/>
      <c r="JN39" s="43"/>
      <c r="JO39" s="43"/>
      <c r="JP39" s="43"/>
      <c r="JQ39" s="43"/>
      <c r="JR39" s="43"/>
      <c r="JS39" s="43"/>
      <c r="JT39" s="43"/>
      <c r="JU39" s="43"/>
      <c r="JV39" s="43"/>
      <c r="JW39" s="43"/>
      <c r="JX39" s="43"/>
      <c r="JY39" s="43"/>
      <c r="JZ39" s="43"/>
      <c r="KA39" s="43"/>
      <c r="KB39" s="43"/>
      <c r="KC39" s="43"/>
      <c r="KD39" s="43"/>
      <c r="KE39" s="43"/>
      <c r="KF39" s="43"/>
      <c r="KG39" s="43"/>
      <c r="KH39" s="43"/>
      <c r="KI39" s="43"/>
      <c r="KJ39" s="43"/>
      <c r="KK39" s="43"/>
      <c r="KL39" s="43"/>
      <c r="KM39" s="43"/>
      <c r="KN39" s="43"/>
      <c r="KO39" s="43"/>
      <c r="KP39" s="43"/>
      <c r="KQ39" s="43"/>
      <c r="KR39" s="43"/>
      <c r="KS39" s="43"/>
      <c r="KT39" s="43"/>
      <c r="KU39" s="43"/>
      <c r="KV39" s="43"/>
      <c r="KW39" s="43"/>
      <c r="KX39" s="43"/>
      <c r="KY39" s="43"/>
      <c r="KZ39" s="43"/>
      <c r="LA39" s="43"/>
      <c r="LB39" s="43"/>
      <c r="LC39" s="43"/>
      <c r="LD39" s="43"/>
      <c r="LE39" s="43"/>
      <c r="LF39" s="43"/>
      <c r="LG39" s="43"/>
      <c r="LH39" s="43"/>
      <c r="LI39" s="43"/>
      <c r="LJ39" s="43"/>
      <c r="LK39" s="43"/>
      <c r="LL39" s="43"/>
      <c r="LM39" s="43"/>
      <c r="LN39" s="43"/>
      <c r="LO39" s="43"/>
      <c r="LP39" s="43"/>
      <c r="LQ39" s="43"/>
      <c r="LR39" s="43"/>
      <c r="LS39" s="43"/>
      <c r="LT39" s="43"/>
      <c r="LU39" s="43"/>
      <c r="LV39" s="43"/>
      <c r="LW39" s="43"/>
      <c r="LX39" s="43"/>
      <c r="LY39" s="43"/>
      <c r="LZ39" s="43"/>
      <c r="MA39" s="43"/>
      <c r="MB39" s="43"/>
      <c r="MC39" s="43"/>
      <c r="MD39" s="43"/>
      <c r="ME39" s="43"/>
      <c r="MF39" s="43"/>
      <c r="MG39" s="43"/>
      <c r="MH39" s="43"/>
      <c r="MI39" s="43"/>
      <c r="MJ39" s="43"/>
      <c r="MK39" s="43"/>
      <c r="ML39" s="43"/>
      <c r="MM39" s="43"/>
      <c r="MN39" s="43"/>
      <c r="MO39" s="43"/>
      <c r="MP39" s="43"/>
      <c r="MQ39" s="43"/>
      <c r="MR39" s="43"/>
      <c r="MS39" s="43"/>
      <c r="MT39" s="43"/>
      <c r="MU39" s="43"/>
      <c r="MV39" s="43"/>
      <c r="MW39" s="43"/>
      <c r="MX39" s="43"/>
      <c r="MY39" s="43"/>
      <c r="MZ39" s="43"/>
      <c r="NA39" s="43"/>
      <c r="NB39" s="43"/>
      <c r="NC39" s="43"/>
      <c r="ND39" s="43"/>
      <c r="NE39" s="43"/>
      <c r="NF39" s="43"/>
      <c r="NG39" s="43"/>
      <c r="NH39" s="43"/>
      <c r="NI39" s="43"/>
      <c r="NJ39" s="43"/>
      <c r="NK39" s="43"/>
      <c r="NL39" s="43"/>
      <c r="NM39" s="43"/>
      <c r="NN39" s="43"/>
      <c r="NO39" s="43"/>
      <c r="NP39" s="43"/>
      <c r="NQ39" s="43"/>
      <c r="NR39" s="43"/>
      <c r="NS39" s="43"/>
      <c r="NT39" s="43"/>
      <c r="NU39" s="43"/>
      <c r="NV39" s="43"/>
      <c r="NW39" s="43"/>
      <c r="NX39" s="43"/>
      <c r="NY39" s="43"/>
      <c r="NZ39" s="43"/>
      <c r="OA39" s="43"/>
      <c r="OB39" s="43"/>
      <c r="OC39" s="43"/>
      <c r="OD39" s="43"/>
      <c r="OE39" s="43"/>
      <c r="OF39" s="43"/>
      <c r="OG39" s="43"/>
      <c r="OH39" s="43"/>
      <c r="OI39" s="43"/>
      <c r="OJ39" s="43"/>
      <c r="OK39" s="43"/>
      <c r="OL39" s="43"/>
      <c r="OM39" s="43"/>
      <c r="ON39" s="43"/>
      <c r="OO39" s="43"/>
      <c r="OP39" s="43"/>
      <c r="OQ39" s="43"/>
      <c r="OR39" s="43"/>
      <c r="OS39" s="43"/>
      <c r="OT39" s="43"/>
      <c r="OU39" s="43"/>
      <c r="OV39" s="43"/>
      <c r="OW39" s="43"/>
      <c r="OX39" s="43"/>
      <c r="OY39" s="43"/>
      <c r="OZ39" s="43"/>
      <c r="PA39" s="43"/>
      <c r="PB39" s="43"/>
      <c r="PC39" s="43"/>
      <c r="PD39" s="43"/>
      <c r="PE39" s="43"/>
      <c r="PF39" s="43"/>
      <c r="PG39" s="43"/>
      <c r="PH39" s="43"/>
      <c r="PI39" s="43"/>
      <c r="PJ39" s="43"/>
      <c r="PK39" s="43"/>
      <c r="PL39" s="43"/>
      <c r="PM39" s="43"/>
      <c r="PN39" s="43"/>
      <c r="PO39" s="43"/>
      <c r="PP39" s="43"/>
      <c r="PQ39" s="43"/>
      <c r="PR39" s="43"/>
      <c r="PS39" s="43"/>
      <c r="PT39" s="43"/>
      <c r="PU39" s="43"/>
      <c r="PV39" s="43"/>
      <c r="PW39" s="43"/>
      <c r="PX39" s="43"/>
      <c r="PY39" s="43"/>
      <c r="PZ39" s="43"/>
      <c r="QA39" s="43"/>
      <c r="QB39" s="43"/>
      <c r="QC39" s="43"/>
      <c r="QD39" s="43"/>
      <c r="QE39" s="43"/>
      <c r="QF39" s="43"/>
      <c r="QG39" s="43"/>
      <c r="QH39" s="43"/>
      <c r="QI39" s="43"/>
      <c r="QJ39" s="43"/>
      <c r="QK39" s="43"/>
      <c r="QL39" s="43"/>
      <c r="QM39" s="43"/>
      <c r="QN39" s="43"/>
      <c r="QO39" s="43"/>
      <c r="QP39" s="43"/>
      <c r="QQ39" s="43"/>
      <c r="QR39" s="43"/>
      <c r="QS39" s="43"/>
      <c r="QT39" s="43"/>
      <c r="QU39" s="43"/>
      <c r="QV39" s="43"/>
      <c r="QW39" s="43"/>
      <c r="QX39" s="43"/>
      <c r="QY39" s="43"/>
      <c r="QZ39" s="43"/>
      <c r="RA39" s="43"/>
      <c r="RB39" s="43"/>
      <c r="RC39" s="43"/>
      <c r="RD39" s="43"/>
      <c r="RE39" s="43"/>
      <c r="RF39" s="43"/>
      <c r="RG39" s="43"/>
      <c r="RH39" s="43"/>
      <c r="RI39" s="43"/>
      <c r="RJ39" s="43"/>
      <c r="RK39" s="43"/>
      <c r="RL39" s="43"/>
      <c r="RM39" s="43"/>
      <c r="RN39" s="43"/>
      <c r="RO39" s="43"/>
      <c r="RP39" s="43"/>
      <c r="RQ39" s="43"/>
      <c r="RR39" s="43"/>
      <c r="RS39" s="43"/>
      <c r="RT39" s="43"/>
      <c r="RU39" s="43"/>
      <c r="RV39" s="43"/>
      <c r="RW39" s="43"/>
      <c r="RX39" s="43"/>
      <c r="RY39" s="43"/>
      <c r="RZ39" s="43"/>
      <c r="SA39" s="43"/>
      <c r="SB39" s="43"/>
      <c r="SC39" s="43"/>
      <c r="SD39" s="43"/>
      <c r="SE39" s="43"/>
      <c r="SF39" s="43"/>
      <c r="SG39" s="43"/>
      <c r="SH39" s="43"/>
      <c r="SI39" s="43"/>
      <c r="SJ39" s="43"/>
      <c r="SK39" s="43"/>
      <c r="SL39" s="43"/>
      <c r="SM39" s="43"/>
      <c r="SN39" s="43"/>
      <c r="SO39" s="43"/>
      <c r="SP39" s="43"/>
      <c r="SQ39" s="43"/>
      <c r="SR39" s="43"/>
      <c r="SS39" s="43"/>
      <c r="ST39" s="43"/>
      <c r="SU39" s="43"/>
      <c r="SV39" s="43"/>
      <c r="SW39" s="43"/>
      <c r="SX39" s="43"/>
      <c r="SY39" s="43"/>
      <c r="SZ39" s="43"/>
      <c r="TA39" s="43"/>
      <c r="TB39" s="43"/>
      <c r="TC39" s="43"/>
      <c r="TD39" s="43"/>
      <c r="TE39" s="43"/>
      <c r="TF39" s="43"/>
      <c r="TG39" s="43"/>
      <c r="TH39" s="43"/>
      <c r="TI39" s="43"/>
      <c r="TJ39" s="43"/>
      <c r="TK39" s="43"/>
      <c r="TL39" s="43"/>
      <c r="TM39" s="43"/>
      <c r="TN39" s="43"/>
      <c r="TO39" s="43"/>
      <c r="TP39" s="43"/>
      <c r="TQ39" s="43"/>
      <c r="TR39" s="43"/>
      <c r="TS39" s="43"/>
      <c r="TT39" s="43"/>
      <c r="TU39" s="43"/>
      <c r="TV39" s="43"/>
      <c r="TW39" s="43"/>
      <c r="TX39" s="43"/>
      <c r="TY39" s="43"/>
      <c r="TZ39" s="43"/>
      <c r="UA39" s="43"/>
      <c r="UB39" s="43"/>
      <c r="UC39" s="43"/>
      <c r="UD39" s="43"/>
      <c r="UE39" s="43"/>
      <c r="UF39" s="43"/>
      <c r="UG39" s="43"/>
      <c r="UH39" s="43"/>
      <c r="UI39" s="43"/>
      <c r="UJ39" s="43"/>
      <c r="UK39" s="43"/>
      <c r="UL39" s="43"/>
      <c r="UM39" s="43"/>
      <c r="UN39" s="43"/>
      <c r="UO39" s="43"/>
      <c r="UP39" s="43"/>
      <c r="UQ39" s="43"/>
      <c r="UR39" s="43"/>
      <c r="US39" s="43"/>
      <c r="UT39" s="43"/>
      <c r="UU39" s="43"/>
      <c r="UV39" s="43"/>
      <c r="UW39" s="43"/>
      <c r="UX39" s="43"/>
      <c r="UY39" s="43"/>
      <c r="UZ39" s="43"/>
      <c r="VA39" s="43"/>
      <c r="VB39" s="43"/>
      <c r="VC39" s="43"/>
    </row>
    <row r="40" spans="1:575" s="47" customFormat="1" x14ac:dyDescent="0.25">
      <c r="A40" s="26" t="s">
        <v>150</v>
      </c>
      <c r="B40" s="45">
        <v>32</v>
      </c>
      <c r="C40" s="26" t="s">
        <v>76</v>
      </c>
      <c r="D40" s="48">
        <f>IFERROR(B40/B38-1,0)</f>
        <v>0</v>
      </c>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c r="DV40" s="51"/>
      <c r="DW40" s="51"/>
      <c r="DX40" s="51"/>
      <c r="DY40" s="51"/>
      <c r="DZ40" s="51"/>
      <c r="EA40" s="51"/>
      <c r="EB40" s="51"/>
      <c r="EC40" s="51"/>
      <c r="ED40" s="51"/>
      <c r="EE40" s="51"/>
      <c r="EF40" s="51"/>
      <c r="EG40" s="51"/>
      <c r="EH40" s="51"/>
      <c r="EI40" s="51"/>
      <c r="EJ40" s="51"/>
      <c r="EK40" s="51"/>
      <c r="EL40" s="51"/>
      <c r="EM40" s="51"/>
      <c r="EN40" s="51"/>
      <c r="EO40" s="51"/>
      <c r="EP40" s="51"/>
      <c r="EQ40" s="51"/>
      <c r="ER40" s="51"/>
      <c r="ES40" s="51"/>
      <c r="ET40" s="51"/>
      <c r="EU40" s="51"/>
      <c r="EV40" s="51"/>
      <c r="EW40" s="51"/>
      <c r="EX40" s="51"/>
      <c r="EY40" s="51"/>
      <c r="EZ40" s="51"/>
      <c r="FA40" s="51"/>
      <c r="FB40" s="51"/>
      <c r="FC40" s="51"/>
      <c r="FD40" s="51"/>
      <c r="FE40" s="51"/>
      <c r="FF40" s="51"/>
      <c r="FG40" s="51"/>
      <c r="FH40" s="51"/>
      <c r="FI40" s="51"/>
      <c r="FJ40" s="51"/>
      <c r="FK40" s="51"/>
      <c r="FL40" s="51"/>
      <c r="FM40" s="51"/>
      <c r="FN40" s="51"/>
      <c r="FO40" s="51"/>
      <c r="FP40" s="51"/>
      <c r="FQ40" s="51"/>
      <c r="FR40" s="51"/>
      <c r="FS40" s="51"/>
      <c r="FT40" s="51"/>
      <c r="FU40" s="51"/>
      <c r="FV40" s="51"/>
      <c r="FW40" s="51"/>
      <c r="FX40" s="51"/>
      <c r="FY40" s="51"/>
      <c r="FZ40" s="51"/>
      <c r="GA40" s="51"/>
      <c r="GB40" s="51"/>
      <c r="GC40" s="51"/>
      <c r="GD40" s="51"/>
      <c r="GE40" s="51"/>
      <c r="GF40" s="51"/>
      <c r="GG40" s="51"/>
      <c r="GH40" s="51"/>
      <c r="GI40" s="51"/>
      <c r="GJ40" s="51"/>
      <c r="GK40" s="51"/>
      <c r="GL40" s="51"/>
      <c r="GM40" s="51"/>
      <c r="GN40" s="51"/>
      <c r="GO40" s="51"/>
      <c r="GP40" s="51"/>
      <c r="GQ40" s="51"/>
      <c r="GR40" s="51"/>
      <c r="GS40" s="51"/>
      <c r="GT40" s="51"/>
      <c r="GU40" s="51"/>
      <c r="GV40" s="51"/>
      <c r="GW40" s="51"/>
      <c r="GX40" s="51"/>
      <c r="GY40" s="51"/>
      <c r="GZ40" s="51"/>
      <c r="HA40" s="51"/>
      <c r="HB40" s="51"/>
      <c r="HC40" s="51"/>
      <c r="HD40" s="51"/>
      <c r="HE40" s="51"/>
      <c r="HF40" s="51"/>
      <c r="HG40" s="51"/>
      <c r="HH40" s="51"/>
      <c r="HI40" s="51"/>
      <c r="HJ40" s="51"/>
      <c r="HK40" s="51"/>
      <c r="HL40" s="51"/>
      <c r="HM40" s="51"/>
      <c r="HN40" s="51"/>
      <c r="HO40" s="51"/>
      <c r="HP40" s="51"/>
      <c r="HQ40" s="51"/>
      <c r="HR40" s="51"/>
      <c r="HS40" s="51"/>
      <c r="HT40" s="51"/>
      <c r="HU40" s="51"/>
      <c r="HV40" s="51"/>
      <c r="HW40" s="51"/>
      <c r="HX40" s="51"/>
      <c r="HY40" s="51"/>
      <c r="HZ40" s="51"/>
      <c r="IA40" s="51"/>
      <c r="IB40" s="51"/>
      <c r="IC40" s="51"/>
      <c r="ID40" s="51"/>
      <c r="IE40" s="51"/>
      <c r="IF40" s="51"/>
      <c r="IG40" s="51"/>
      <c r="IH40" s="51"/>
      <c r="II40" s="51"/>
      <c r="IJ40" s="51"/>
      <c r="IK40" s="51"/>
      <c r="IL40" s="51"/>
      <c r="IM40" s="51"/>
      <c r="IN40" s="51"/>
      <c r="IO40" s="51"/>
      <c r="IP40" s="51"/>
      <c r="IQ40" s="51"/>
      <c r="IR40" s="51"/>
      <c r="IS40" s="51"/>
      <c r="IT40" s="51"/>
      <c r="IU40" s="51"/>
      <c r="IV40" s="51"/>
      <c r="IW40" s="51"/>
      <c r="IX40" s="51"/>
      <c r="IY40" s="51"/>
      <c r="IZ40" s="51"/>
      <c r="JA40" s="51"/>
      <c r="JB40" s="51"/>
      <c r="JC40" s="51"/>
      <c r="JD40" s="51"/>
      <c r="JE40" s="51"/>
      <c r="JF40" s="51"/>
      <c r="JG40" s="51"/>
      <c r="JH40" s="51"/>
      <c r="JI40" s="51"/>
      <c r="JJ40" s="51"/>
      <c r="JK40" s="51"/>
      <c r="JL40" s="51"/>
      <c r="JM40" s="51"/>
      <c r="JN40" s="51"/>
      <c r="JO40" s="51"/>
      <c r="JP40" s="51"/>
      <c r="JQ40" s="51"/>
      <c r="JR40" s="51"/>
      <c r="JS40" s="51"/>
      <c r="JT40" s="51"/>
      <c r="JU40" s="51"/>
      <c r="JV40" s="51"/>
      <c r="JW40" s="51"/>
      <c r="JX40" s="51"/>
      <c r="JY40" s="51"/>
      <c r="JZ40" s="51"/>
      <c r="KA40" s="51"/>
      <c r="KB40" s="51"/>
      <c r="KC40" s="51"/>
      <c r="KD40" s="51"/>
      <c r="KE40" s="51"/>
      <c r="KF40" s="51"/>
      <c r="KG40" s="51"/>
      <c r="KH40" s="51"/>
      <c r="KI40" s="51"/>
      <c r="KJ40" s="51"/>
      <c r="KK40" s="51"/>
      <c r="KL40" s="51"/>
      <c r="KM40" s="51"/>
      <c r="KN40" s="51"/>
      <c r="KO40" s="51"/>
      <c r="KP40" s="51"/>
      <c r="KQ40" s="51"/>
      <c r="KR40" s="51"/>
      <c r="KS40" s="51"/>
      <c r="KT40" s="51"/>
      <c r="KU40" s="51"/>
      <c r="KV40" s="51"/>
      <c r="KW40" s="51"/>
      <c r="KX40" s="51"/>
      <c r="KY40" s="51"/>
      <c r="KZ40" s="51"/>
      <c r="LA40" s="51"/>
      <c r="LB40" s="51"/>
      <c r="LC40" s="51"/>
      <c r="LD40" s="51"/>
      <c r="LE40" s="51"/>
      <c r="LF40" s="51"/>
      <c r="LG40" s="51"/>
      <c r="LH40" s="51"/>
      <c r="LI40" s="51"/>
      <c r="LJ40" s="51"/>
      <c r="LK40" s="51"/>
      <c r="LL40" s="51"/>
      <c r="LM40" s="51"/>
      <c r="LN40" s="51"/>
      <c r="LO40" s="51"/>
      <c r="LP40" s="51"/>
      <c r="LQ40" s="51"/>
      <c r="LR40" s="51"/>
      <c r="LS40" s="51"/>
      <c r="LT40" s="51"/>
      <c r="LU40" s="51"/>
      <c r="LV40" s="51"/>
      <c r="LW40" s="51"/>
      <c r="LX40" s="51"/>
      <c r="LY40" s="51"/>
      <c r="LZ40" s="51"/>
      <c r="MA40" s="51"/>
      <c r="MB40" s="51"/>
      <c r="MC40" s="51"/>
      <c r="MD40" s="51"/>
      <c r="ME40" s="51"/>
      <c r="MF40" s="51"/>
      <c r="MG40" s="51"/>
      <c r="MH40" s="51"/>
      <c r="MI40" s="51"/>
      <c r="MJ40" s="51"/>
      <c r="MK40" s="51"/>
      <c r="ML40" s="51"/>
      <c r="MM40" s="51"/>
      <c r="MN40" s="51"/>
      <c r="MO40" s="51"/>
      <c r="MP40" s="51"/>
      <c r="MQ40" s="51"/>
      <c r="MR40" s="51"/>
      <c r="MS40" s="51"/>
      <c r="MT40" s="51"/>
      <c r="MU40" s="51"/>
      <c r="MV40" s="51"/>
      <c r="MW40" s="51"/>
      <c r="MX40" s="51"/>
      <c r="MY40" s="51"/>
      <c r="MZ40" s="51"/>
      <c r="NA40" s="51"/>
      <c r="NB40" s="51"/>
      <c r="NC40" s="51"/>
      <c r="ND40" s="51"/>
      <c r="NE40" s="51"/>
      <c r="NF40" s="51"/>
      <c r="NG40" s="51"/>
      <c r="NH40" s="51"/>
      <c r="NI40" s="51"/>
      <c r="NJ40" s="51"/>
      <c r="NK40" s="51"/>
      <c r="NL40" s="51"/>
      <c r="NM40" s="51"/>
      <c r="NN40" s="51"/>
      <c r="NO40" s="51"/>
      <c r="NP40" s="51"/>
      <c r="NQ40" s="51"/>
      <c r="NR40" s="51"/>
      <c r="NS40" s="51"/>
      <c r="NT40" s="51"/>
      <c r="NU40" s="51"/>
      <c r="NV40" s="51"/>
      <c r="NW40" s="51"/>
      <c r="NX40" s="51"/>
      <c r="NY40" s="51"/>
      <c r="NZ40" s="51"/>
      <c r="OA40" s="51"/>
      <c r="OB40" s="51"/>
      <c r="OC40" s="51"/>
      <c r="OD40" s="51"/>
      <c r="OE40" s="51"/>
      <c r="OF40" s="51"/>
      <c r="OG40" s="51"/>
      <c r="OH40" s="51"/>
      <c r="OI40" s="51"/>
      <c r="OJ40" s="51"/>
      <c r="OK40" s="51"/>
      <c r="OL40" s="51"/>
      <c r="OM40" s="51"/>
      <c r="ON40" s="51"/>
      <c r="OO40" s="51"/>
      <c r="OP40" s="51"/>
      <c r="OQ40" s="51"/>
      <c r="OR40" s="51"/>
      <c r="OS40" s="51"/>
      <c r="OT40" s="51"/>
      <c r="OU40" s="51"/>
      <c r="OV40" s="51"/>
      <c r="OW40" s="51"/>
      <c r="OX40" s="51"/>
      <c r="OY40" s="51"/>
      <c r="OZ40" s="51"/>
      <c r="PA40" s="51"/>
      <c r="PB40" s="51"/>
      <c r="PC40" s="51"/>
      <c r="PD40" s="51"/>
      <c r="PE40" s="51"/>
      <c r="PF40" s="51"/>
      <c r="PG40" s="51"/>
      <c r="PH40" s="51"/>
      <c r="PI40" s="51"/>
      <c r="PJ40" s="51"/>
      <c r="PK40" s="51"/>
      <c r="PL40" s="51"/>
      <c r="PM40" s="51"/>
      <c r="PN40" s="51"/>
      <c r="PO40" s="51"/>
      <c r="PP40" s="51"/>
      <c r="PQ40" s="51"/>
      <c r="PR40" s="51"/>
      <c r="PS40" s="51"/>
      <c r="PT40" s="51"/>
      <c r="PU40" s="51"/>
      <c r="PV40" s="51"/>
      <c r="PW40" s="51"/>
      <c r="PX40" s="51"/>
      <c r="PY40" s="51"/>
      <c r="PZ40" s="51"/>
      <c r="QA40" s="51"/>
      <c r="QB40" s="51"/>
      <c r="QC40" s="51"/>
      <c r="QD40" s="51"/>
      <c r="QE40" s="51"/>
      <c r="QF40" s="51"/>
      <c r="QG40" s="51"/>
      <c r="QH40" s="51"/>
      <c r="QI40" s="51"/>
      <c r="QJ40" s="51"/>
      <c r="QK40" s="51"/>
      <c r="QL40" s="51"/>
      <c r="QM40" s="51"/>
      <c r="QN40" s="51"/>
      <c r="QO40" s="51"/>
      <c r="QP40" s="51"/>
      <c r="QQ40" s="51"/>
      <c r="QR40" s="51"/>
      <c r="QS40" s="51"/>
      <c r="QT40" s="51"/>
      <c r="QU40" s="51"/>
      <c r="QV40" s="51"/>
      <c r="QW40" s="51"/>
      <c r="QX40" s="51"/>
      <c r="QY40" s="51"/>
      <c r="QZ40" s="51"/>
      <c r="RA40" s="51"/>
      <c r="RB40" s="51"/>
      <c r="RC40" s="51"/>
      <c r="RD40" s="51"/>
      <c r="RE40" s="51"/>
      <c r="RF40" s="51"/>
      <c r="RG40" s="51"/>
      <c r="RH40" s="51"/>
      <c r="RI40" s="51"/>
      <c r="RJ40" s="51"/>
      <c r="RK40" s="51"/>
      <c r="RL40" s="51"/>
      <c r="RM40" s="51"/>
      <c r="RN40" s="51"/>
      <c r="RO40" s="51"/>
      <c r="RP40" s="51"/>
      <c r="RQ40" s="51"/>
      <c r="RR40" s="51"/>
      <c r="RS40" s="51"/>
      <c r="RT40" s="51"/>
      <c r="RU40" s="51"/>
      <c r="RV40" s="51"/>
      <c r="RW40" s="51"/>
      <c r="RX40" s="51"/>
      <c r="RY40" s="51"/>
      <c r="RZ40" s="51"/>
      <c r="SA40" s="51"/>
      <c r="SB40" s="51"/>
      <c r="SC40" s="51"/>
      <c r="SD40" s="51"/>
      <c r="SE40" s="51"/>
      <c r="SF40" s="51"/>
      <c r="SG40" s="51"/>
      <c r="SH40" s="51"/>
      <c r="SI40" s="51"/>
      <c r="SJ40" s="51"/>
      <c r="SK40" s="51"/>
      <c r="SL40" s="51"/>
      <c r="SM40" s="51"/>
      <c r="SN40" s="51"/>
      <c r="SO40" s="51"/>
      <c r="SP40" s="51"/>
      <c r="SQ40" s="51"/>
      <c r="SR40" s="51"/>
      <c r="SS40" s="51"/>
      <c r="ST40" s="51"/>
      <c r="SU40" s="51"/>
      <c r="SV40" s="51"/>
      <c r="SW40" s="51"/>
      <c r="SX40" s="51"/>
      <c r="SY40" s="51"/>
      <c r="SZ40" s="51"/>
      <c r="TA40" s="51"/>
      <c r="TB40" s="51"/>
      <c r="TC40" s="51"/>
      <c r="TD40" s="51"/>
      <c r="TE40" s="51"/>
      <c r="TF40" s="51"/>
      <c r="TG40" s="51"/>
      <c r="TH40" s="51"/>
      <c r="TI40" s="51"/>
      <c r="TJ40" s="51"/>
      <c r="TK40" s="51"/>
      <c r="TL40" s="51"/>
      <c r="TM40" s="51"/>
      <c r="TN40" s="51"/>
      <c r="TO40" s="51"/>
      <c r="TP40" s="51"/>
      <c r="TQ40" s="51"/>
      <c r="TR40" s="51"/>
      <c r="TS40" s="51"/>
      <c r="TT40" s="51"/>
      <c r="TU40" s="51"/>
      <c r="TV40" s="51"/>
      <c r="TW40" s="51"/>
      <c r="TX40" s="51"/>
      <c r="TY40" s="51"/>
      <c r="TZ40" s="51"/>
      <c r="UA40" s="51"/>
      <c r="UB40" s="51"/>
      <c r="UC40" s="51"/>
      <c r="UD40" s="51"/>
      <c r="UE40" s="51"/>
      <c r="UF40" s="51"/>
      <c r="UG40" s="51"/>
      <c r="UH40" s="51"/>
      <c r="UI40" s="51"/>
      <c r="UJ40" s="51"/>
      <c r="UK40" s="51"/>
      <c r="UL40" s="51"/>
      <c r="UM40" s="51"/>
      <c r="UN40" s="51"/>
      <c r="UO40" s="51"/>
      <c r="UP40" s="51"/>
      <c r="UQ40" s="51"/>
      <c r="UR40" s="51"/>
      <c r="US40" s="51"/>
      <c r="UT40" s="51"/>
      <c r="UU40" s="51"/>
      <c r="UV40" s="51"/>
      <c r="UW40" s="51"/>
      <c r="UX40" s="51"/>
      <c r="UY40" s="51"/>
      <c r="UZ40" s="51"/>
      <c r="VA40" s="51"/>
      <c r="VB40" s="51"/>
      <c r="VC40" s="51"/>
    </row>
    <row r="41" spans="1:575" s="36" customFormat="1" ht="3" customHeight="1" x14ac:dyDescent="0.25">
      <c r="A41" s="35"/>
      <c r="B41" s="40"/>
      <c r="C41" s="131"/>
      <c r="D41" s="132"/>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c r="GB41" s="43"/>
      <c r="GC41" s="43"/>
      <c r="GD41" s="43"/>
      <c r="GE41" s="43"/>
      <c r="GF41" s="43"/>
      <c r="GG41" s="43"/>
      <c r="GH41" s="43"/>
      <c r="GI41" s="43"/>
      <c r="GJ41" s="43"/>
      <c r="GK41" s="43"/>
      <c r="GL41" s="43"/>
      <c r="GM41" s="43"/>
      <c r="GN41" s="43"/>
      <c r="GO41" s="43"/>
      <c r="GP41" s="43"/>
      <c r="GQ41" s="43"/>
      <c r="GR41" s="43"/>
      <c r="GS41" s="43"/>
      <c r="GT41" s="43"/>
      <c r="GU41" s="43"/>
      <c r="GV41" s="43"/>
      <c r="GW41" s="43"/>
      <c r="GX41" s="43"/>
      <c r="GY41" s="43"/>
      <c r="GZ41" s="43"/>
      <c r="HA41" s="43"/>
      <c r="HB41" s="43"/>
      <c r="HC41" s="43"/>
      <c r="HD41" s="43"/>
      <c r="HE41" s="43"/>
      <c r="HF41" s="43"/>
      <c r="HG41" s="43"/>
      <c r="HH41" s="43"/>
      <c r="HI41" s="43"/>
      <c r="HJ41" s="43"/>
      <c r="HK41" s="43"/>
      <c r="HL41" s="43"/>
      <c r="HM41" s="43"/>
      <c r="HN41" s="43"/>
      <c r="HO41" s="43"/>
      <c r="HP41" s="43"/>
      <c r="HQ41" s="43"/>
      <c r="HR41" s="43"/>
      <c r="HS41" s="43"/>
      <c r="HT41" s="43"/>
      <c r="HU41" s="43"/>
      <c r="HV41" s="43"/>
      <c r="HW41" s="43"/>
      <c r="HX41" s="43"/>
      <c r="HY41" s="43"/>
      <c r="HZ41" s="43"/>
      <c r="IA41" s="43"/>
      <c r="IB41" s="43"/>
      <c r="IC41" s="43"/>
      <c r="ID41" s="43"/>
      <c r="IE41" s="43"/>
      <c r="IF41" s="43"/>
      <c r="IG41" s="43"/>
      <c r="IH41" s="43"/>
      <c r="II41" s="43"/>
      <c r="IJ41" s="43"/>
      <c r="IK41" s="43"/>
      <c r="IL41" s="43"/>
      <c r="IM41" s="43"/>
      <c r="IN41" s="43"/>
      <c r="IO41" s="43"/>
      <c r="IP41" s="43"/>
      <c r="IQ41" s="43"/>
      <c r="IR41" s="43"/>
      <c r="IS41" s="43"/>
      <c r="IT41" s="43"/>
      <c r="IU41" s="43"/>
      <c r="IV41" s="43"/>
      <c r="IW41" s="43"/>
      <c r="IX41" s="43"/>
      <c r="IY41" s="43"/>
      <c r="IZ41" s="43"/>
      <c r="JA41" s="43"/>
      <c r="JB41" s="43"/>
      <c r="JC41" s="43"/>
      <c r="JD41" s="43"/>
      <c r="JE41" s="43"/>
      <c r="JF41" s="43"/>
      <c r="JG41" s="43"/>
      <c r="JH41" s="43"/>
      <c r="JI41" s="43"/>
      <c r="JJ41" s="43"/>
      <c r="JK41" s="43"/>
      <c r="JL41" s="43"/>
      <c r="JM41" s="43"/>
      <c r="JN41" s="43"/>
      <c r="JO41" s="43"/>
      <c r="JP41" s="43"/>
      <c r="JQ41" s="43"/>
      <c r="JR41" s="43"/>
      <c r="JS41" s="43"/>
      <c r="JT41" s="43"/>
      <c r="JU41" s="43"/>
      <c r="JV41" s="43"/>
      <c r="JW41" s="43"/>
      <c r="JX41" s="43"/>
      <c r="JY41" s="43"/>
      <c r="JZ41" s="43"/>
      <c r="KA41" s="43"/>
      <c r="KB41" s="43"/>
      <c r="KC41" s="43"/>
      <c r="KD41" s="43"/>
      <c r="KE41" s="43"/>
      <c r="KF41" s="43"/>
      <c r="KG41" s="43"/>
      <c r="KH41" s="43"/>
      <c r="KI41" s="43"/>
      <c r="KJ41" s="43"/>
      <c r="KK41" s="43"/>
      <c r="KL41" s="43"/>
      <c r="KM41" s="43"/>
      <c r="KN41" s="43"/>
      <c r="KO41" s="43"/>
      <c r="KP41" s="43"/>
      <c r="KQ41" s="43"/>
      <c r="KR41" s="43"/>
      <c r="KS41" s="43"/>
      <c r="KT41" s="43"/>
      <c r="KU41" s="43"/>
      <c r="KV41" s="43"/>
      <c r="KW41" s="43"/>
      <c r="KX41" s="43"/>
      <c r="KY41" s="43"/>
      <c r="KZ41" s="43"/>
      <c r="LA41" s="43"/>
      <c r="LB41" s="43"/>
      <c r="LC41" s="43"/>
      <c r="LD41" s="43"/>
      <c r="LE41" s="43"/>
      <c r="LF41" s="43"/>
      <c r="LG41" s="43"/>
      <c r="LH41" s="43"/>
      <c r="LI41" s="43"/>
      <c r="LJ41" s="43"/>
      <c r="LK41" s="43"/>
      <c r="LL41" s="43"/>
      <c r="LM41" s="43"/>
      <c r="LN41" s="43"/>
      <c r="LO41" s="43"/>
      <c r="LP41" s="43"/>
      <c r="LQ41" s="43"/>
      <c r="LR41" s="43"/>
      <c r="LS41" s="43"/>
      <c r="LT41" s="43"/>
      <c r="LU41" s="43"/>
      <c r="LV41" s="43"/>
      <c r="LW41" s="43"/>
      <c r="LX41" s="43"/>
      <c r="LY41" s="43"/>
      <c r="LZ41" s="43"/>
      <c r="MA41" s="43"/>
      <c r="MB41" s="43"/>
      <c r="MC41" s="43"/>
      <c r="MD41" s="43"/>
      <c r="ME41" s="43"/>
      <c r="MF41" s="43"/>
      <c r="MG41" s="43"/>
      <c r="MH41" s="43"/>
      <c r="MI41" s="43"/>
      <c r="MJ41" s="43"/>
      <c r="MK41" s="43"/>
      <c r="ML41" s="43"/>
      <c r="MM41" s="43"/>
      <c r="MN41" s="43"/>
      <c r="MO41" s="43"/>
      <c r="MP41" s="43"/>
      <c r="MQ41" s="43"/>
      <c r="MR41" s="43"/>
      <c r="MS41" s="43"/>
      <c r="MT41" s="43"/>
      <c r="MU41" s="43"/>
      <c r="MV41" s="43"/>
      <c r="MW41" s="43"/>
      <c r="MX41" s="43"/>
      <c r="MY41" s="43"/>
      <c r="MZ41" s="43"/>
      <c r="NA41" s="43"/>
      <c r="NB41" s="43"/>
      <c r="NC41" s="43"/>
      <c r="ND41" s="43"/>
      <c r="NE41" s="43"/>
      <c r="NF41" s="43"/>
      <c r="NG41" s="43"/>
      <c r="NH41" s="43"/>
      <c r="NI41" s="43"/>
      <c r="NJ41" s="43"/>
      <c r="NK41" s="43"/>
      <c r="NL41" s="43"/>
      <c r="NM41" s="43"/>
      <c r="NN41" s="43"/>
      <c r="NO41" s="43"/>
      <c r="NP41" s="43"/>
      <c r="NQ41" s="43"/>
      <c r="NR41" s="43"/>
      <c r="NS41" s="43"/>
      <c r="NT41" s="43"/>
      <c r="NU41" s="43"/>
      <c r="NV41" s="43"/>
      <c r="NW41" s="43"/>
      <c r="NX41" s="43"/>
      <c r="NY41" s="43"/>
      <c r="NZ41" s="43"/>
      <c r="OA41" s="43"/>
      <c r="OB41" s="43"/>
      <c r="OC41" s="43"/>
      <c r="OD41" s="43"/>
      <c r="OE41" s="43"/>
      <c r="OF41" s="43"/>
      <c r="OG41" s="43"/>
      <c r="OH41" s="43"/>
      <c r="OI41" s="43"/>
      <c r="OJ41" s="43"/>
      <c r="OK41" s="43"/>
      <c r="OL41" s="43"/>
      <c r="OM41" s="43"/>
      <c r="ON41" s="43"/>
      <c r="OO41" s="43"/>
      <c r="OP41" s="43"/>
      <c r="OQ41" s="43"/>
      <c r="OR41" s="43"/>
      <c r="OS41" s="43"/>
      <c r="OT41" s="43"/>
      <c r="OU41" s="43"/>
      <c r="OV41" s="43"/>
      <c r="OW41" s="43"/>
      <c r="OX41" s="43"/>
      <c r="OY41" s="43"/>
      <c r="OZ41" s="43"/>
      <c r="PA41" s="43"/>
      <c r="PB41" s="43"/>
      <c r="PC41" s="43"/>
      <c r="PD41" s="43"/>
      <c r="PE41" s="43"/>
      <c r="PF41" s="43"/>
      <c r="PG41" s="43"/>
      <c r="PH41" s="43"/>
      <c r="PI41" s="43"/>
      <c r="PJ41" s="43"/>
      <c r="PK41" s="43"/>
      <c r="PL41" s="43"/>
      <c r="PM41" s="43"/>
      <c r="PN41" s="43"/>
      <c r="PO41" s="43"/>
      <c r="PP41" s="43"/>
      <c r="PQ41" s="43"/>
      <c r="PR41" s="43"/>
      <c r="PS41" s="43"/>
      <c r="PT41" s="43"/>
      <c r="PU41" s="43"/>
      <c r="PV41" s="43"/>
      <c r="PW41" s="43"/>
      <c r="PX41" s="43"/>
      <c r="PY41" s="43"/>
      <c r="PZ41" s="43"/>
      <c r="QA41" s="43"/>
      <c r="QB41" s="43"/>
      <c r="QC41" s="43"/>
      <c r="QD41" s="43"/>
      <c r="QE41" s="43"/>
      <c r="QF41" s="43"/>
      <c r="QG41" s="43"/>
      <c r="QH41" s="43"/>
      <c r="QI41" s="43"/>
      <c r="QJ41" s="43"/>
      <c r="QK41" s="43"/>
      <c r="QL41" s="43"/>
      <c r="QM41" s="43"/>
      <c r="QN41" s="43"/>
      <c r="QO41" s="43"/>
      <c r="QP41" s="43"/>
      <c r="QQ41" s="43"/>
      <c r="QR41" s="43"/>
      <c r="QS41" s="43"/>
      <c r="QT41" s="43"/>
      <c r="QU41" s="43"/>
      <c r="QV41" s="43"/>
      <c r="QW41" s="43"/>
      <c r="QX41" s="43"/>
      <c r="QY41" s="43"/>
      <c r="QZ41" s="43"/>
      <c r="RA41" s="43"/>
      <c r="RB41" s="43"/>
      <c r="RC41" s="43"/>
      <c r="RD41" s="43"/>
      <c r="RE41" s="43"/>
      <c r="RF41" s="43"/>
      <c r="RG41" s="43"/>
      <c r="RH41" s="43"/>
      <c r="RI41" s="43"/>
      <c r="RJ41" s="43"/>
      <c r="RK41" s="43"/>
      <c r="RL41" s="43"/>
      <c r="RM41" s="43"/>
      <c r="RN41" s="43"/>
      <c r="RO41" s="43"/>
      <c r="RP41" s="43"/>
      <c r="RQ41" s="43"/>
      <c r="RR41" s="43"/>
      <c r="RS41" s="43"/>
      <c r="RT41" s="43"/>
      <c r="RU41" s="43"/>
      <c r="RV41" s="43"/>
      <c r="RW41" s="43"/>
      <c r="RX41" s="43"/>
      <c r="RY41" s="43"/>
      <c r="RZ41" s="43"/>
      <c r="SA41" s="43"/>
      <c r="SB41" s="43"/>
      <c r="SC41" s="43"/>
      <c r="SD41" s="43"/>
      <c r="SE41" s="43"/>
      <c r="SF41" s="43"/>
      <c r="SG41" s="43"/>
      <c r="SH41" s="43"/>
      <c r="SI41" s="43"/>
      <c r="SJ41" s="43"/>
      <c r="SK41" s="43"/>
      <c r="SL41" s="43"/>
      <c r="SM41" s="43"/>
      <c r="SN41" s="43"/>
      <c r="SO41" s="43"/>
      <c r="SP41" s="43"/>
      <c r="SQ41" s="43"/>
      <c r="SR41" s="43"/>
      <c r="SS41" s="43"/>
      <c r="ST41" s="43"/>
      <c r="SU41" s="43"/>
      <c r="SV41" s="43"/>
      <c r="SW41" s="43"/>
      <c r="SX41" s="43"/>
      <c r="SY41" s="43"/>
      <c r="SZ41" s="43"/>
      <c r="TA41" s="43"/>
      <c r="TB41" s="43"/>
      <c r="TC41" s="43"/>
      <c r="TD41" s="43"/>
      <c r="TE41" s="43"/>
      <c r="TF41" s="43"/>
      <c r="TG41" s="43"/>
      <c r="TH41" s="43"/>
      <c r="TI41" s="43"/>
      <c r="TJ41" s="43"/>
      <c r="TK41" s="43"/>
      <c r="TL41" s="43"/>
      <c r="TM41" s="43"/>
      <c r="TN41" s="43"/>
      <c r="TO41" s="43"/>
      <c r="TP41" s="43"/>
      <c r="TQ41" s="43"/>
      <c r="TR41" s="43"/>
      <c r="TS41" s="43"/>
      <c r="TT41" s="43"/>
      <c r="TU41" s="43"/>
      <c r="TV41" s="43"/>
      <c r="TW41" s="43"/>
      <c r="TX41" s="43"/>
      <c r="TY41" s="43"/>
      <c r="TZ41" s="43"/>
      <c r="UA41" s="43"/>
      <c r="UB41" s="43"/>
      <c r="UC41" s="43"/>
      <c r="UD41" s="43"/>
      <c r="UE41" s="43"/>
      <c r="UF41" s="43"/>
      <c r="UG41" s="43"/>
      <c r="UH41" s="43"/>
      <c r="UI41" s="43"/>
      <c r="UJ41" s="43"/>
      <c r="UK41" s="43"/>
      <c r="UL41" s="43"/>
      <c r="UM41" s="43"/>
      <c r="UN41" s="43"/>
      <c r="UO41" s="43"/>
      <c r="UP41" s="43"/>
      <c r="UQ41" s="43"/>
      <c r="UR41" s="43"/>
      <c r="US41" s="43"/>
      <c r="UT41" s="43"/>
      <c r="UU41" s="43"/>
      <c r="UV41" s="43"/>
      <c r="UW41" s="43"/>
      <c r="UX41" s="43"/>
      <c r="UY41" s="43"/>
      <c r="UZ41" s="43"/>
      <c r="VA41" s="43"/>
      <c r="VB41" s="43"/>
      <c r="VC41" s="43"/>
    </row>
    <row r="42" spans="1:575" s="47" customFormat="1" x14ac:dyDescent="0.25">
      <c r="A42" s="26" t="s">
        <v>151</v>
      </c>
      <c r="B42" s="49">
        <f>'Fin''l Data Std Ctr Ops'!C35</f>
        <v>2088381.4399999999</v>
      </c>
      <c r="C42" s="50"/>
      <c r="D42" s="50"/>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c r="HD42" s="51"/>
      <c r="HE42" s="51"/>
      <c r="HF42" s="51"/>
      <c r="HG42" s="51"/>
      <c r="HH42" s="51"/>
      <c r="HI42" s="51"/>
      <c r="HJ42" s="51"/>
      <c r="HK42" s="51"/>
      <c r="HL42" s="51"/>
      <c r="HM42" s="51"/>
      <c r="HN42" s="51"/>
      <c r="HO42" s="51"/>
      <c r="HP42" s="51"/>
      <c r="HQ42" s="51"/>
      <c r="HR42" s="51"/>
      <c r="HS42" s="51"/>
      <c r="HT42" s="51"/>
      <c r="HU42" s="51"/>
      <c r="HV42" s="51"/>
      <c r="HW42" s="51"/>
      <c r="HX42" s="51"/>
      <c r="HY42" s="51"/>
      <c r="HZ42" s="51"/>
      <c r="IA42" s="51"/>
      <c r="IB42" s="51"/>
      <c r="IC42" s="51"/>
      <c r="ID42" s="51"/>
      <c r="IE42" s="51"/>
      <c r="IF42" s="51"/>
      <c r="IG42" s="51"/>
      <c r="IH42" s="51"/>
      <c r="II42" s="51"/>
      <c r="IJ42" s="51"/>
      <c r="IK42" s="51"/>
      <c r="IL42" s="51"/>
      <c r="IM42" s="51"/>
      <c r="IN42" s="51"/>
      <c r="IO42" s="51"/>
      <c r="IP42" s="51"/>
      <c r="IQ42" s="51"/>
      <c r="IR42" s="51"/>
      <c r="IS42" s="51"/>
      <c r="IT42" s="51"/>
      <c r="IU42" s="51"/>
      <c r="IV42" s="51"/>
      <c r="IW42" s="51"/>
      <c r="IX42" s="51"/>
      <c r="IY42" s="51"/>
      <c r="IZ42" s="51"/>
      <c r="JA42" s="51"/>
      <c r="JB42" s="51"/>
      <c r="JC42" s="51"/>
      <c r="JD42" s="51"/>
      <c r="JE42" s="51"/>
      <c r="JF42" s="51"/>
      <c r="JG42" s="51"/>
      <c r="JH42" s="51"/>
      <c r="JI42" s="51"/>
      <c r="JJ42" s="51"/>
      <c r="JK42" s="51"/>
      <c r="JL42" s="51"/>
      <c r="JM42" s="51"/>
      <c r="JN42" s="51"/>
      <c r="JO42" s="51"/>
      <c r="JP42" s="51"/>
      <c r="JQ42" s="51"/>
      <c r="JR42" s="51"/>
      <c r="JS42" s="51"/>
      <c r="JT42" s="51"/>
      <c r="JU42" s="51"/>
      <c r="JV42" s="51"/>
      <c r="JW42" s="51"/>
      <c r="JX42" s="51"/>
      <c r="JY42" s="51"/>
      <c r="JZ42" s="51"/>
      <c r="KA42" s="51"/>
      <c r="KB42" s="51"/>
      <c r="KC42" s="51"/>
      <c r="KD42" s="51"/>
      <c r="KE42" s="51"/>
      <c r="KF42" s="51"/>
      <c r="KG42" s="51"/>
      <c r="KH42" s="51"/>
      <c r="KI42" s="51"/>
      <c r="KJ42" s="51"/>
      <c r="KK42" s="51"/>
      <c r="KL42" s="51"/>
      <c r="KM42" s="51"/>
      <c r="KN42" s="51"/>
      <c r="KO42" s="51"/>
      <c r="KP42" s="51"/>
      <c r="KQ42" s="51"/>
      <c r="KR42" s="51"/>
      <c r="KS42" s="51"/>
      <c r="KT42" s="51"/>
      <c r="KU42" s="51"/>
      <c r="KV42" s="51"/>
      <c r="KW42" s="51"/>
      <c r="KX42" s="51"/>
      <c r="KY42" s="51"/>
      <c r="KZ42" s="51"/>
      <c r="LA42" s="51"/>
      <c r="LB42" s="51"/>
      <c r="LC42" s="51"/>
      <c r="LD42" s="51"/>
      <c r="LE42" s="51"/>
      <c r="LF42" s="51"/>
      <c r="LG42" s="51"/>
      <c r="LH42" s="51"/>
      <c r="LI42" s="51"/>
      <c r="LJ42" s="51"/>
      <c r="LK42" s="51"/>
      <c r="LL42" s="51"/>
      <c r="LM42" s="51"/>
      <c r="LN42" s="51"/>
      <c r="LO42" s="51"/>
      <c r="LP42" s="51"/>
      <c r="LQ42" s="51"/>
      <c r="LR42" s="51"/>
      <c r="LS42" s="51"/>
      <c r="LT42" s="51"/>
      <c r="LU42" s="51"/>
      <c r="LV42" s="51"/>
      <c r="LW42" s="51"/>
      <c r="LX42" s="51"/>
      <c r="LY42" s="51"/>
      <c r="LZ42" s="51"/>
      <c r="MA42" s="51"/>
      <c r="MB42" s="51"/>
      <c r="MC42" s="51"/>
      <c r="MD42" s="51"/>
      <c r="ME42" s="51"/>
      <c r="MF42" s="51"/>
      <c r="MG42" s="51"/>
      <c r="MH42" s="51"/>
      <c r="MI42" s="51"/>
      <c r="MJ42" s="51"/>
      <c r="MK42" s="51"/>
      <c r="ML42" s="51"/>
      <c r="MM42" s="51"/>
      <c r="MN42" s="51"/>
      <c r="MO42" s="51"/>
      <c r="MP42" s="51"/>
      <c r="MQ42" s="51"/>
      <c r="MR42" s="51"/>
      <c r="MS42" s="51"/>
      <c r="MT42" s="51"/>
      <c r="MU42" s="51"/>
      <c r="MV42" s="51"/>
      <c r="MW42" s="51"/>
      <c r="MX42" s="51"/>
      <c r="MY42" s="51"/>
      <c r="MZ42" s="51"/>
      <c r="NA42" s="51"/>
      <c r="NB42" s="51"/>
      <c r="NC42" s="51"/>
      <c r="ND42" s="51"/>
      <c r="NE42" s="51"/>
      <c r="NF42" s="51"/>
      <c r="NG42" s="51"/>
      <c r="NH42" s="51"/>
      <c r="NI42" s="51"/>
      <c r="NJ42" s="51"/>
      <c r="NK42" s="51"/>
      <c r="NL42" s="51"/>
      <c r="NM42" s="51"/>
      <c r="NN42" s="51"/>
      <c r="NO42" s="51"/>
      <c r="NP42" s="51"/>
      <c r="NQ42" s="51"/>
      <c r="NR42" s="51"/>
      <c r="NS42" s="51"/>
      <c r="NT42" s="51"/>
      <c r="NU42" s="51"/>
      <c r="NV42" s="51"/>
      <c r="NW42" s="51"/>
      <c r="NX42" s="51"/>
      <c r="NY42" s="51"/>
      <c r="NZ42" s="51"/>
      <c r="OA42" s="51"/>
      <c r="OB42" s="51"/>
      <c r="OC42" s="51"/>
      <c r="OD42" s="51"/>
      <c r="OE42" s="51"/>
      <c r="OF42" s="51"/>
      <c r="OG42" s="51"/>
      <c r="OH42" s="51"/>
      <c r="OI42" s="51"/>
      <c r="OJ42" s="51"/>
      <c r="OK42" s="51"/>
      <c r="OL42" s="51"/>
      <c r="OM42" s="51"/>
      <c r="ON42" s="51"/>
      <c r="OO42" s="51"/>
      <c r="OP42" s="51"/>
      <c r="OQ42" s="51"/>
      <c r="OR42" s="51"/>
      <c r="OS42" s="51"/>
      <c r="OT42" s="51"/>
      <c r="OU42" s="51"/>
      <c r="OV42" s="51"/>
      <c r="OW42" s="51"/>
      <c r="OX42" s="51"/>
      <c r="OY42" s="51"/>
      <c r="OZ42" s="51"/>
      <c r="PA42" s="51"/>
      <c r="PB42" s="51"/>
      <c r="PC42" s="51"/>
      <c r="PD42" s="51"/>
      <c r="PE42" s="51"/>
      <c r="PF42" s="51"/>
      <c r="PG42" s="51"/>
      <c r="PH42" s="51"/>
      <c r="PI42" s="51"/>
      <c r="PJ42" s="51"/>
      <c r="PK42" s="51"/>
      <c r="PL42" s="51"/>
      <c r="PM42" s="51"/>
      <c r="PN42" s="51"/>
      <c r="PO42" s="51"/>
      <c r="PP42" s="51"/>
      <c r="PQ42" s="51"/>
      <c r="PR42" s="51"/>
      <c r="PS42" s="51"/>
      <c r="PT42" s="51"/>
      <c r="PU42" s="51"/>
      <c r="PV42" s="51"/>
      <c r="PW42" s="51"/>
      <c r="PX42" s="51"/>
      <c r="PY42" s="51"/>
      <c r="PZ42" s="51"/>
      <c r="QA42" s="51"/>
      <c r="QB42" s="51"/>
      <c r="QC42" s="51"/>
      <c r="QD42" s="51"/>
      <c r="QE42" s="51"/>
      <c r="QF42" s="51"/>
      <c r="QG42" s="51"/>
      <c r="QH42" s="51"/>
      <c r="QI42" s="51"/>
      <c r="QJ42" s="51"/>
      <c r="QK42" s="51"/>
      <c r="QL42" s="51"/>
      <c r="QM42" s="51"/>
      <c r="QN42" s="51"/>
      <c r="QO42" s="51"/>
      <c r="QP42" s="51"/>
      <c r="QQ42" s="51"/>
      <c r="QR42" s="51"/>
      <c r="QS42" s="51"/>
      <c r="QT42" s="51"/>
      <c r="QU42" s="51"/>
      <c r="QV42" s="51"/>
      <c r="QW42" s="51"/>
      <c r="QX42" s="51"/>
      <c r="QY42" s="51"/>
      <c r="QZ42" s="51"/>
      <c r="RA42" s="51"/>
      <c r="RB42" s="51"/>
      <c r="RC42" s="51"/>
      <c r="RD42" s="51"/>
      <c r="RE42" s="51"/>
      <c r="RF42" s="51"/>
      <c r="RG42" s="51"/>
      <c r="RH42" s="51"/>
      <c r="RI42" s="51"/>
      <c r="RJ42" s="51"/>
      <c r="RK42" s="51"/>
      <c r="RL42" s="51"/>
      <c r="RM42" s="51"/>
      <c r="RN42" s="51"/>
      <c r="RO42" s="51"/>
      <c r="RP42" s="51"/>
      <c r="RQ42" s="51"/>
      <c r="RR42" s="51"/>
      <c r="RS42" s="51"/>
      <c r="RT42" s="51"/>
      <c r="RU42" s="51"/>
      <c r="RV42" s="51"/>
      <c r="RW42" s="51"/>
      <c r="RX42" s="51"/>
      <c r="RY42" s="51"/>
      <c r="RZ42" s="51"/>
      <c r="SA42" s="51"/>
      <c r="SB42" s="51"/>
      <c r="SC42" s="51"/>
      <c r="SD42" s="51"/>
      <c r="SE42" s="51"/>
      <c r="SF42" s="51"/>
      <c r="SG42" s="51"/>
      <c r="SH42" s="51"/>
      <c r="SI42" s="51"/>
      <c r="SJ42" s="51"/>
      <c r="SK42" s="51"/>
      <c r="SL42" s="51"/>
      <c r="SM42" s="51"/>
      <c r="SN42" s="51"/>
      <c r="SO42" s="51"/>
      <c r="SP42" s="51"/>
      <c r="SQ42" s="51"/>
      <c r="SR42" s="51"/>
      <c r="SS42" s="51"/>
      <c r="ST42" s="51"/>
      <c r="SU42" s="51"/>
      <c r="SV42" s="51"/>
      <c r="SW42" s="51"/>
      <c r="SX42" s="51"/>
      <c r="SY42" s="51"/>
      <c r="SZ42" s="51"/>
      <c r="TA42" s="51"/>
      <c r="TB42" s="51"/>
      <c r="TC42" s="51"/>
      <c r="TD42" s="51"/>
      <c r="TE42" s="51"/>
      <c r="TF42" s="51"/>
      <c r="TG42" s="51"/>
      <c r="TH42" s="51"/>
      <c r="TI42" s="51"/>
      <c r="TJ42" s="51"/>
      <c r="TK42" s="51"/>
      <c r="TL42" s="51"/>
      <c r="TM42" s="51"/>
      <c r="TN42" s="51"/>
      <c r="TO42" s="51"/>
      <c r="TP42" s="51"/>
      <c r="TQ42" s="51"/>
      <c r="TR42" s="51"/>
      <c r="TS42" s="51"/>
      <c r="TT42" s="51"/>
      <c r="TU42" s="51"/>
      <c r="TV42" s="51"/>
      <c r="TW42" s="51"/>
      <c r="TX42" s="51"/>
      <c r="TY42" s="51"/>
      <c r="TZ42" s="51"/>
      <c r="UA42" s="51"/>
      <c r="UB42" s="51"/>
      <c r="UC42" s="51"/>
      <c r="UD42" s="51"/>
      <c r="UE42" s="51"/>
      <c r="UF42" s="51"/>
      <c r="UG42" s="51"/>
      <c r="UH42" s="51"/>
      <c r="UI42" s="51"/>
      <c r="UJ42" s="51"/>
      <c r="UK42" s="51"/>
      <c r="UL42" s="51"/>
      <c r="UM42" s="51"/>
      <c r="UN42" s="51"/>
      <c r="UO42" s="51"/>
      <c r="UP42" s="51"/>
      <c r="UQ42" s="51"/>
      <c r="UR42" s="51"/>
      <c r="US42" s="51"/>
      <c r="UT42" s="51"/>
      <c r="UU42" s="51"/>
      <c r="UV42" s="51"/>
      <c r="UW42" s="51"/>
      <c r="UX42" s="51"/>
      <c r="UY42" s="51"/>
      <c r="UZ42" s="51"/>
      <c r="VA42" s="51"/>
      <c r="VB42" s="51"/>
      <c r="VC42" s="51"/>
    </row>
    <row r="43" spans="1:575" s="36" customFormat="1" ht="3" customHeight="1" x14ac:dyDescent="0.25">
      <c r="A43" s="35"/>
      <c r="B43" s="117"/>
      <c r="C43" s="33"/>
      <c r="D43" s="3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3"/>
      <c r="FJ43" s="43"/>
      <c r="FK43" s="43"/>
      <c r="FL43" s="43"/>
      <c r="FM43" s="43"/>
      <c r="FN43" s="43"/>
      <c r="FO43" s="43"/>
      <c r="FP43" s="43"/>
      <c r="FQ43" s="43"/>
      <c r="FR43" s="43"/>
      <c r="FS43" s="43"/>
      <c r="FT43" s="43"/>
      <c r="FU43" s="43"/>
      <c r="FV43" s="43"/>
      <c r="FW43" s="43"/>
      <c r="FX43" s="43"/>
      <c r="FY43" s="43"/>
      <c r="FZ43" s="43"/>
      <c r="GA43" s="43"/>
      <c r="GB43" s="43"/>
      <c r="GC43" s="43"/>
      <c r="GD43" s="43"/>
      <c r="GE43" s="43"/>
      <c r="GF43" s="43"/>
      <c r="GG43" s="43"/>
      <c r="GH43" s="43"/>
      <c r="GI43" s="43"/>
      <c r="GJ43" s="43"/>
      <c r="GK43" s="43"/>
      <c r="GL43" s="43"/>
      <c r="GM43" s="43"/>
      <c r="GN43" s="43"/>
      <c r="GO43" s="43"/>
      <c r="GP43" s="43"/>
      <c r="GQ43" s="43"/>
      <c r="GR43" s="43"/>
      <c r="GS43" s="43"/>
      <c r="GT43" s="43"/>
      <c r="GU43" s="43"/>
      <c r="GV43" s="43"/>
      <c r="GW43" s="43"/>
      <c r="GX43" s="43"/>
      <c r="GY43" s="43"/>
      <c r="GZ43" s="43"/>
      <c r="HA43" s="43"/>
      <c r="HB43" s="43"/>
      <c r="HC43" s="43"/>
      <c r="HD43" s="43"/>
      <c r="HE43" s="43"/>
      <c r="HF43" s="43"/>
      <c r="HG43" s="43"/>
      <c r="HH43" s="43"/>
      <c r="HI43" s="43"/>
      <c r="HJ43" s="43"/>
      <c r="HK43" s="43"/>
      <c r="HL43" s="43"/>
      <c r="HM43" s="43"/>
      <c r="HN43" s="43"/>
      <c r="HO43" s="43"/>
      <c r="HP43" s="43"/>
      <c r="HQ43" s="43"/>
      <c r="HR43" s="43"/>
      <c r="HS43" s="43"/>
      <c r="HT43" s="43"/>
      <c r="HU43" s="43"/>
      <c r="HV43" s="43"/>
      <c r="HW43" s="43"/>
      <c r="HX43" s="43"/>
      <c r="HY43" s="43"/>
      <c r="HZ43" s="43"/>
      <c r="IA43" s="43"/>
      <c r="IB43" s="43"/>
      <c r="IC43" s="43"/>
      <c r="ID43" s="43"/>
      <c r="IE43" s="43"/>
      <c r="IF43" s="43"/>
      <c r="IG43" s="43"/>
      <c r="IH43" s="43"/>
      <c r="II43" s="43"/>
      <c r="IJ43" s="43"/>
      <c r="IK43" s="43"/>
      <c r="IL43" s="43"/>
      <c r="IM43" s="43"/>
      <c r="IN43" s="43"/>
      <c r="IO43" s="43"/>
      <c r="IP43" s="43"/>
      <c r="IQ43" s="43"/>
      <c r="IR43" s="43"/>
      <c r="IS43" s="43"/>
      <c r="IT43" s="43"/>
      <c r="IU43" s="43"/>
      <c r="IV43" s="43"/>
      <c r="IW43" s="43"/>
      <c r="IX43" s="43"/>
      <c r="IY43" s="43"/>
      <c r="IZ43" s="43"/>
      <c r="JA43" s="43"/>
      <c r="JB43" s="43"/>
      <c r="JC43" s="43"/>
      <c r="JD43" s="43"/>
      <c r="JE43" s="43"/>
      <c r="JF43" s="43"/>
      <c r="JG43" s="43"/>
      <c r="JH43" s="43"/>
      <c r="JI43" s="43"/>
      <c r="JJ43" s="43"/>
      <c r="JK43" s="43"/>
      <c r="JL43" s="43"/>
      <c r="JM43" s="43"/>
      <c r="JN43" s="43"/>
      <c r="JO43" s="43"/>
      <c r="JP43" s="43"/>
      <c r="JQ43" s="43"/>
      <c r="JR43" s="43"/>
      <c r="JS43" s="43"/>
      <c r="JT43" s="43"/>
      <c r="JU43" s="43"/>
      <c r="JV43" s="43"/>
      <c r="JW43" s="43"/>
      <c r="JX43" s="43"/>
      <c r="JY43" s="43"/>
      <c r="JZ43" s="43"/>
      <c r="KA43" s="43"/>
      <c r="KB43" s="43"/>
      <c r="KC43" s="43"/>
      <c r="KD43" s="43"/>
      <c r="KE43" s="43"/>
      <c r="KF43" s="43"/>
      <c r="KG43" s="43"/>
      <c r="KH43" s="43"/>
      <c r="KI43" s="43"/>
      <c r="KJ43" s="43"/>
      <c r="KK43" s="43"/>
      <c r="KL43" s="43"/>
      <c r="KM43" s="43"/>
      <c r="KN43" s="43"/>
      <c r="KO43" s="43"/>
      <c r="KP43" s="43"/>
      <c r="KQ43" s="43"/>
      <c r="KR43" s="43"/>
      <c r="KS43" s="43"/>
      <c r="KT43" s="43"/>
      <c r="KU43" s="43"/>
      <c r="KV43" s="43"/>
      <c r="KW43" s="43"/>
      <c r="KX43" s="43"/>
      <c r="KY43" s="43"/>
      <c r="KZ43" s="43"/>
      <c r="LA43" s="43"/>
      <c r="LB43" s="43"/>
      <c r="LC43" s="43"/>
      <c r="LD43" s="43"/>
      <c r="LE43" s="43"/>
      <c r="LF43" s="43"/>
      <c r="LG43" s="43"/>
      <c r="LH43" s="43"/>
      <c r="LI43" s="43"/>
      <c r="LJ43" s="43"/>
      <c r="LK43" s="43"/>
      <c r="LL43" s="43"/>
      <c r="LM43" s="43"/>
      <c r="LN43" s="43"/>
      <c r="LO43" s="43"/>
      <c r="LP43" s="43"/>
      <c r="LQ43" s="43"/>
      <c r="LR43" s="43"/>
      <c r="LS43" s="43"/>
      <c r="LT43" s="43"/>
      <c r="LU43" s="43"/>
      <c r="LV43" s="43"/>
      <c r="LW43" s="43"/>
      <c r="LX43" s="43"/>
      <c r="LY43" s="43"/>
      <c r="LZ43" s="43"/>
      <c r="MA43" s="43"/>
      <c r="MB43" s="43"/>
      <c r="MC43" s="43"/>
      <c r="MD43" s="43"/>
      <c r="ME43" s="43"/>
      <c r="MF43" s="43"/>
      <c r="MG43" s="43"/>
      <c r="MH43" s="43"/>
      <c r="MI43" s="43"/>
      <c r="MJ43" s="43"/>
      <c r="MK43" s="43"/>
      <c r="ML43" s="43"/>
      <c r="MM43" s="43"/>
      <c r="MN43" s="43"/>
      <c r="MO43" s="43"/>
      <c r="MP43" s="43"/>
      <c r="MQ43" s="43"/>
      <c r="MR43" s="43"/>
      <c r="MS43" s="43"/>
      <c r="MT43" s="43"/>
      <c r="MU43" s="43"/>
      <c r="MV43" s="43"/>
      <c r="MW43" s="43"/>
      <c r="MX43" s="43"/>
      <c r="MY43" s="43"/>
      <c r="MZ43" s="43"/>
      <c r="NA43" s="43"/>
      <c r="NB43" s="43"/>
      <c r="NC43" s="43"/>
      <c r="ND43" s="43"/>
      <c r="NE43" s="43"/>
      <c r="NF43" s="43"/>
      <c r="NG43" s="43"/>
      <c r="NH43" s="43"/>
      <c r="NI43" s="43"/>
      <c r="NJ43" s="43"/>
      <c r="NK43" s="43"/>
      <c r="NL43" s="43"/>
      <c r="NM43" s="43"/>
      <c r="NN43" s="43"/>
      <c r="NO43" s="43"/>
      <c r="NP43" s="43"/>
      <c r="NQ43" s="43"/>
      <c r="NR43" s="43"/>
      <c r="NS43" s="43"/>
      <c r="NT43" s="43"/>
      <c r="NU43" s="43"/>
      <c r="NV43" s="43"/>
      <c r="NW43" s="43"/>
      <c r="NX43" s="43"/>
      <c r="NY43" s="43"/>
      <c r="NZ43" s="43"/>
      <c r="OA43" s="43"/>
      <c r="OB43" s="43"/>
      <c r="OC43" s="43"/>
      <c r="OD43" s="43"/>
      <c r="OE43" s="43"/>
      <c r="OF43" s="43"/>
      <c r="OG43" s="43"/>
      <c r="OH43" s="43"/>
      <c r="OI43" s="43"/>
      <c r="OJ43" s="43"/>
      <c r="OK43" s="43"/>
      <c r="OL43" s="43"/>
      <c r="OM43" s="43"/>
      <c r="ON43" s="43"/>
      <c r="OO43" s="43"/>
      <c r="OP43" s="43"/>
      <c r="OQ43" s="43"/>
      <c r="OR43" s="43"/>
      <c r="OS43" s="43"/>
      <c r="OT43" s="43"/>
      <c r="OU43" s="43"/>
      <c r="OV43" s="43"/>
      <c r="OW43" s="43"/>
      <c r="OX43" s="43"/>
      <c r="OY43" s="43"/>
      <c r="OZ43" s="43"/>
      <c r="PA43" s="43"/>
      <c r="PB43" s="43"/>
      <c r="PC43" s="43"/>
      <c r="PD43" s="43"/>
      <c r="PE43" s="43"/>
      <c r="PF43" s="43"/>
      <c r="PG43" s="43"/>
      <c r="PH43" s="43"/>
      <c r="PI43" s="43"/>
      <c r="PJ43" s="43"/>
      <c r="PK43" s="43"/>
      <c r="PL43" s="43"/>
      <c r="PM43" s="43"/>
      <c r="PN43" s="43"/>
      <c r="PO43" s="43"/>
      <c r="PP43" s="43"/>
      <c r="PQ43" s="43"/>
      <c r="PR43" s="43"/>
      <c r="PS43" s="43"/>
      <c r="PT43" s="43"/>
      <c r="PU43" s="43"/>
      <c r="PV43" s="43"/>
      <c r="PW43" s="43"/>
      <c r="PX43" s="43"/>
      <c r="PY43" s="43"/>
      <c r="PZ43" s="43"/>
      <c r="QA43" s="43"/>
      <c r="QB43" s="43"/>
      <c r="QC43" s="43"/>
      <c r="QD43" s="43"/>
      <c r="QE43" s="43"/>
      <c r="QF43" s="43"/>
      <c r="QG43" s="43"/>
      <c r="QH43" s="43"/>
      <c r="QI43" s="43"/>
      <c r="QJ43" s="43"/>
      <c r="QK43" s="43"/>
      <c r="QL43" s="43"/>
      <c r="QM43" s="43"/>
      <c r="QN43" s="43"/>
      <c r="QO43" s="43"/>
      <c r="QP43" s="43"/>
      <c r="QQ43" s="43"/>
      <c r="QR43" s="43"/>
      <c r="QS43" s="43"/>
      <c r="QT43" s="43"/>
      <c r="QU43" s="43"/>
      <c r="QV43" s="43"/>
      <c r="QW43" s="43"/>
      <c r="QX43" s="43"/>
      <c r="QY43" s="43"/>
      <c r="QZ43" s="43"/>
      <c r="RA43" s="43"/>
      <c r="RB43" s="43"/>
      <c r="RC43" s="43"/>
      <c r="RD43" s="43"/>
      <c r="RE43" s="43"/>
      <c r="RF43" s="43"/>
      <c r="RG43" s="43"/>
      <c r="RH43" s="43"/>
      <c r="RI43" s="43"/>
      <c r="RJ43" s="43"/>
      <c r="RK43" s="43"/>
      <c r="RL43" s="43"/>
      <c r="RM43" s="43"/>
      <c r="RN43" s="43"/>
      <c r="RO43" s="43"/>
      <c r="RP43" s="43"/>
      <c r="RQ43" s="43"/>
      <c r="RR43" s="43"/>
      <c r="RS43" s="43"/>
      <c r="RT43" s="43"/>
      <c r="RU43" s="43"/>
      <c r="RV43" s="43"/>
      <c r="RW43" s="43"/>
      <c r="RX43" s="43"/>
      <c r="RY43" s="43"/>
      <c r="RZ43" s="43"/>
      <c r="SA43" s="43"/>
      <c r="SB43" s="43"/>
      <c r="SC43" s="43"/>
      <c r="SD43" s="43"/>
      <c r="SE43" s="43"/>
      <c r="SF43" s="43"/>
      <c r="SG43" s="43"/>
      <c r="SH43" s="43"/>
      <c r="SI43" s="43"/>
      <c r="SJ43" s="43"/>
      <c r="SK43" s="43"/>
      <c r="SL43" s="43"/>
      <c r="SM43" s="43"/>
      <c r="SN43" s="43"/>
      <c r="SO43" s="43"/>
      <c r="SP43" s="43"/>
      <c r="SQ43" s="43"/>
      <c r="SR43" s="43"/>
      <c r="SS43" s="43"/>
      <c r="ST43" s="43"/>
      <c r="SU43" s="43"/>
      <c r="SV43" s="43"/>
      <c r="SW43" s="43"/>
      <c r="SX43" s="43"/>
      <c r="SY43" s="43"/>
      <c r="SZ43" s="43"/>
      <c r="TA43" s="43"/>
      <c r="TB43" s="43"/>
      <c r="TC43" s="43"/>
      <c r="TD43" s="43"/>
      <c r="TE43" s="43"/>
      <c r="TF43" s="43"/>
      <c r="TG43" s="43"/>
      <c r="TH43" s="43"/>
      <c r="TI43" s="43"/>
      <c r="TJ43" s="43"/>
      <c r="TK43" s="43"/>
      <c r="TL43" s="43"/>
      <c r="TM43" s="43"/>
      <c r="TN43" s="43"/>
      <c r="TO43" s="43"/>
      <c r="TP43" s="43"/>
      <c r="TQ43" s="43"/>
      <c r="TR43" s="43"/>
      <c r="TS43" s="43"/>
      <c r="TT43" s="43"/>
      <c r="TU43" s="43"/>
      <c r="TV43" s="43"/>
      <c r="TW43" s="43"/>
      <c r="TX43" s="43"/>
      <c r="TY43" s="43"/>
      <c r="TZ43" s="43"/>
      <c r="UA43" s="43"/>
      <c r="UB43" s="43"/>
      <c r="UC43" s="43"/>
      <c r="UD43" s="43"/>
      <c r="UE43" s="43"/>
      <c r="UF43" s="43"/>
      <c r="UG43" s="43"/>
      <c r="UH43" s="43"/>
      <c r="UI43" s="43"/>
      <c r="UJ43" s="43"/>
      <c r="UK43" s="43"/>
      <c r="UL43" s="43"/>
      <c r="UM43" s="43"/>
      <c r="UN43" s="43"/>
      <c r="UO43" s="43"/>
      <c r="UP43" s="43"/>
      <c r="UQ43" s="43"/>
      <c r="UR43" s="43"/>
      <c r="US43" s="43"/>
      <c r="UT43" s="43"/>
      <c r="UU43" s="43"/>
      <c r="UV43" s="43"/>
      <c r="UW43" s="43"/>
      <c r="UX43" s="43"/>
      <c r="UY43" s="43"/>
      <c r="UZ43" s="43"/>
      <c r="VA43" s="43"/>
      <c r="VB43" s="43"/>
      <c r="VC43" s="43"/>
    </row>
    <row r="44" spans="1:575" s="47" customFormat="1" x14ac:dyDescent="0.25">
      <c r="A44" s="26" t="s">
        <v>152</v>
      </c>
      <c r="B44" s="49">
        <f>'Fin''l Data Std Ctr Ops'!C69</f>
        <v>1882961.3999999997</v>
      </c>
      <c r="C44" s="26" t="s">
        <v>154</v>
      </c>
      <c r="D44" s="48">
        <f>IFERROR(B44/B42,0)</f>
        <v>0.90163672398850647</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1"/>
      <c r="DD44" s="51"/>
      <c r="DE44" s="51"/>
      <c r="DF44" s="51"/>
      <c r="DG44" s="51"/>
      <c r="DH44" s="51"/>
      <c r="DI44" s="51"/>
      <c r="DJ44" s="51"/>
      <c r="DK44" s="51"/>
      <c r="DL44" s="51"/>
      <c r="DM44" s="51"/>
      <c r="DN44" s="51"/>
      <c r="DO44" s="51"/>
      <c r="DP44" s="51"/>
      <c r="DQ44" s="51"/>
      <c r="DR44" s="51"/>
      <c r="DS44" s="51"/>
      <c r="DT44" s="51"/>
      <c r="DU44" s="51"/>
      <c r="DV44" s="51"/>
      <c r="DW44" s="51"/>
      <c r="DX44" s="51"/>
      <c r="DY44" s="51"/>
      <c r="DZ44" s="51"/>
      <c r="EA44" s="51"/>
      <c r="EB44" s="51"/>
      <c r="EC44" s="51"/>
      <c r="ED44" s="51"/>
      <c r="EE44" s="51"/>
      <c r="EF44" s="51"/>
      <c r="EG44" s="51"/>
      <c r="EH44" s="51"/>
      <c r="EI44" s="51"/>
      <c r="EJ44" s="51"/>
      <c r="EK44" s="51"/>
      <c r="EL44" s="51"/>
      <c r="EM44" s="51"/>
      <c r="EN44" s="51"/>
      <c r="EO44" s="51"/>
      <c r="EP44" s="51"/>
      <c r="EQ44" s="51"/>
      <c r="ER44" s="51"/>
      <c r="ES44" s="51"/>
      <c r="ET44" s="51"/>
      <c r="EU44" s="51"/>
      <c r="EV44" s="51"/>
      <c r="EW44" s="51"/>
      <c r="EX44" s="51"/>
      <c r="EY44" s="51"/>
      <c r="EZ44" s="51"/>
      <c r="FA44" s="51"/>
      <c r="FB44" s="51"/>
      <c r="FC44" s="51"/>
      <c r="FD44" s="51"/>
      <c r="FE44" s="51"/>
      <c r="FF44" s="51"/>
      <c r="FG44" s="51"/>
      <c r="FH44" s="51"/>
      <c r="FI44" s="51"/>
      <c r="FJ44" s="51"/>
      <c r="FK44" s="51"/>
      <c r="FL44" s="51"/>
      <c r="FM44" s="51"/>
      <c r="FN44" s="51"/>
      <c r="FO44" s="51"/>
      <c r="FP44" s="51"/>
      <c r="FQ44" s="51"/>
      <c r="FR44" s="51"/>
      <c r="FS44" s="51"/>
      <c r="FT44" s="51"/>
      <c r="FU44" s="51"/>
      <c r="FV44" s="51"/>
      <c r="FW44" s="51"/>
      <c r="FX44" s="51"/>
      <c r="FY44" s="51"/>
      <c r="FZ44" s="51"/>
      <c r="GA44" s="51"/>
      <c r="GB44" s="51"/>
      <c r="GC44" s="51"/>
      <c r="GD44" s="51"/>
      <c r="GE44" s="51"/>
      <c r="GF44" s="51"/>
      <c r="GG44" s="51"/>
      <c r="GH44" s="51"/>
      <c r="GI44" s="51"/>
      <c r="GJ44" s="51"/>
      <c r="GK44" s="51"/>
      <c r="GL44" s="51"/>
      <c r="GM44" s="51"/>
      <c r="GN44" s="51"/>
      <c r="GO44" s="51"/>
      <c r="GP44" s="51"/>
      <c r="GQ44" s="51"/>
      <c r="GR44" s="51"/>
      <c r="GS44" s="51"/>
      <c r="GT44" s="51"/>
      <c r="GU44" s="51"/>
      <c r="GV44" s="51"/>
      <c r="GW44" s="51"/>
      <c r="GX44" s="51"/>
      <c r="GY44" s="51"/>
      <c r="GZ44" s="51"/>
      <c r="HA44" s="51"/>
      <c r="HB44" s="51"/>
      <c r="HC44" s="51"/>
      <c r="HD44" s="51"/>
      <c r="HE44" s="51"/>
      <c r="HF44" s="51"/>
      <c r="HG44" s="51"/>
      <c r="HH44" s="51"/>
      <c r="HI44" s="51"/>
      <c r="HJ44" s="51"/>
      <c r="HK44" s="51"/>
      <c r="HL44" s="51"/>
      <c r="HM44" s="51"/>
      <c r="HN44" s="51"/>
      <c r="HO44" s="51"/>
      <c r="HP44" s="51"/>
      <c r="HQ44" s="51"/>
      <c r="HR44" s="51"/>
      <c r="HS44" s="51"/>
      <c r="HT44" s="51"/>
      <c r="HU44" s="51"/>
      <c r="HV44" s="51"/>
      <c r="HW44" s="51"/>
      <c r="HX44" s="51"/>
      <c r="HY44" s="51"/>
      <c r="HZ44" s="51"/>
      <c r="IA44" s="51"/>
      <c r="IB44" s="51"/>
      <c r="IC44" s="51"/>
      <c r="ID44" s="51"/>
      <c r="IE44" s="51"/>
      <c r="IF44" s="51"/>
      <c r="IG44" s="51"/>
      <c r="IH44" s="51"/>
      <c r="II44" s="51"/>
      <c r="IJ44" s="51"/>
      <c r="IK44" s="51"/>
      <c r="IL44" s="51"/>
      <c r="IM44" s="51"/>
      <c r="IN44" s="51"/>
      <c r="IO44" s="51"/>
      <c r="IP44" s="51"/>
      <c r="IQ44" s="51"/>
      <c r="IR44" s="51"/>
      <c r="IS44" s="51"/>
      <c r="IT44" s="51"/>
      <c r="IU44" s="51"/>
      <c r="IV44" s="51"/>
      <c r="IW44" s="51"/>
      <c r="IX44" s="51"/>
      <c r="IY44" s="51"/>
      <c r="IZ44" s="51"/>
      <c r="JA44" s="51"/>
      <c r="JB44" s="51"/>
      <c r="JC44" s="51"/>
      <c r="JD44" s="51"/>
      <c r="JE44" s="51"/>
      <c r="JF44" s="51"/>
      <c r="JG44" s="51"/>
      <c r="JH44" s="51"/>
      <c r="JI44" s="51"/>
      <c r="JJ44" s="51"/>
      <c r="JK44" s="51"/>
      <c r="JL44" s="51"/>
      <c r="JM44" s="51"/>
      <c r="JN44" s="51"/>
      <c r="JO44" s="51"/>
      <c r="JP44" s="51"/>
      <c r="JQ44" s="51"/>
      <c r="JR44" s="51"/>
      <c r="JS44" s="51"/>
      <c r="JT44" s="51"/>
      <c r="JU44" s="51"/>
      <c r="JV44" s="51"/>
      <c r="JW44" s="51"/>
      <c r="JX44" s="51"/>
      <c r="JY44" s="51"/>
      <c r="JZ44" s="51"/>
      <c r="KA44" s="51"/>
      <c r="KB44" s="51"/>
      <c r="KC44" s="51"/>
      <c r="KD44" s="51"/>
      <c r="KE44" s="51"/>
      <c r="KF44" s="51"/>
      <c r="KG44" s="51"/>
      <c r="KH44" s="51"/>
      <c r="KI44" s="51"/>
      <c r="KJ44" s="51"/>
      <c r="KK44" s="51"/>
      <c r="KL44" s="51"/>
      <c r="KM44" s="51"/>
      <c r="KN44" s="51"/>
      <c r="KO44" s="51"/>
      <c r="KP44" s="51"/>
      <c r="KQ44" s="51"/>
      <c r="KR44" s="51"/>
      <c r="KS44" s="51"/>
      <c r="KT44" s="51"/>
      <c r="KU44" s="51"/>
      <c r="KV44" s="51"/>
      <c r="KW44" s="51"/>
      <c r="KX44" s="51"/>
      <c r="KY44" s="51"/>
      <c r="KZ44" s="51"/>
      <c r="LA44" s="51"/>
      <c r="LB44" s="51"/>
      <c r="LC44" s="51"/>
      <c r="LD44" s="51"/>
      <c r="LE44" s="51"/>
      <c r="LF44" s="51"/>
      <c r="LG44" s="51"/>
      <c r="LH44" s="51"/>
      <c r="LI44" s="51"/>
      <c r="LJ44" s="51"/>
      <c r="LK44" s="51"/>
      <c r="LL44" s="51"/>
      <c r="LM44" s="51"/>
      <c r="LN44" s="51"/>
      <c r="LO44" s="51"/>
      <c r="LP44" s="51"/>
      <c r="LQ44" s="51"/>
      <c r="LR44" s="51"/>
      <c r="LS44" s="51"/>
      <c r="LT44" s="51"/>
      <c r="LU44" s="51"/>
      <c r="LV44" s="51"/>
      <c r="LW44" s="51"/>
      <c r="LX44" s="51"/>
      <c r="LY44" s="51"/>
      <c r="LZ44" s="51"/>
      <c r="MA44" s="51"/>
      <c r="MB44" s="51"/>
      <c r="MC44" s="51"/>
      <c r="MD44" s="51"/>
      <c r="ME44" s="51"/>
      <c r="MF44" s="51"/>
      <c r="MG44" s="51"/>
      <c r="MH44" s="51"/>
      <c r="MI44" s="51"/>
      <c r="MJ44" s="51"/>
      <c r="MK44" s="51"/>
      <c r="ML44" s="51"/>
      <c r="MM44" s="51"/>
      <c r="MN44" s="51"/>
      <c r="MO44" s="51"/>
      <c r="MP44" s="51"/>
      <c r="MQ44" s="51"/>
      <c r="MR44" s="51"/>
      <c r="MS44" s="51"/>
      <c r="MT44" s="51"/>
      <c r="MU44" s="51"/>
      <c r="MV44" s="51"/>
      <c r="MW44" s="51"/>
      <c r="MX44" s="51"/>
      <c r="MY44" s="51"/>
      <c r="MZ44" s="51"/>
      <c r="NA44" s="51"/>
      <c r="NB44" s="51"/>
      <c r="NC44" s="51"/>
      <c r="ND44" s="51"/>
      <c r="NE44" s="51"/>
      <c r="NF44" s="51"/>
      <c r="NG44" s="51"/>
      <c r="NH44" s="51"/>
      <c r="NI44" s="51"/>
      <c r="NJ44" s="51"/>
      <c r="NK44" s="51"/>
      <c r="NL44" s="51"/>
      <c r="NM44" s="51"/>
      <c r="NN44" s="51"/>
      <c r="NO44" s="51"/>
      <c r="NP44" s="51"/>
      <c r="NQ44" s="51"/>
      <c r="NR44" s="51"/>
      <c r="NS44" s="51"/>
      <c r="NT44" s="51"/>
      <c r="NU44" s="51"/>
      <c r="NV44" s="51"/>
      <c r="NW44" s="51"/>
      <c r="NX44" s="51"/>
      <c r="NY44" s="51"/>
      <c r="NZ44" s="51"/>
      <c r="OA44" s="51"/>
      <c r="OB44" s="51"/>
      <c r="OC44" s="51"/>
      <c r="OD44" s="51"/>
      <c r="OE44" s="51"/>
      <c r="OF44" s="51"/>
      <c r="OG44" s="51"/>
      <c r="OH44" s="51"/>
      <c r="OI44" s="51"/>
      <c r="OJ44" s="51"/>
      <c r="OK44" s="51"/>
      <c r="OL44" s="51"/>
      <c r="OM44" s="51"/>
      <c r="ON44" s="51"/>
      <c r="OO44" s="51"/>
      <c r="OP44" s="51"/>
      <c r="OQ44" s="51"/>
      <c r="OR44" s="51"/>
      <c r="OS44" s="51"/>
      <c r="OT44" s="51"/>
      <c r="OU44" s="51"/>
      <c r="OV44" s="51"/>
      <c r="OW44" s="51"/>
      <c r="OX44" s="51"/>
      <c r="OY44" s="51"/>
      <c r="OZ44" s="51"/>
      <c r="PA44" s="51"/>
      <c r="PB44" s="51"/>
      <c r="PC44" s="51"/>
      <c r="PD44" s="51"/>
      <c r="PE44" s="51"/>
      <c r="PF44" s="51"/>
      <c r="PG44" s="51"/>
      <c r="PH44" s="51"/>
      <c r="PI44" s="51"/>
      <c r="PJ44" s="51"/>
      <c r="PK44" s="51"/>
      <c r="PL44" s="51"/>
      <c r="PM44" s="51"/>
      <c r="PN44" s="51"/>
      <c r="PO44" s="51"/>
      <c r="PP44" s="51"/>
      <c r="PQ44" s="51"/>
      <c r="PR44" s="51"/>
      <c r="PS44" s="51"/>
      <c r="PT44" s="51"/>
      <c r="PU44" s="51"/>
      <c r="PV44" s="51"/>
      <c r="PW44" s="51"/>
      <c r="PX44" s="51"/>
      <c r="PY44" s="51"/>
      <c r="PZ44" s="51"/>
      <c r="QA44" s="51"/>
      <c r="QB44" s="51"/>
      <c r="QC44" s="51"/>
      <c r="QD44" s="51"/>
      <c r="QE44" s="51"/>
      <c r="QF44" s="51"/>
      <c r="QG44" s="51"/>
      <c r="QH44" s="51"/>
      <c r="QI44" s="51"/>
      <c r="QJ44" s="51"/>
      <c r="QK44" s="51"/>
      <c r="QL44" s="51"/>
      <c r="QM44" s="51"/>
      <c r="QN44" s="51"/>
      <c r="QO44" s="51"/>
      <c r="QP44" s="51"/>
      <c r="QQ44" s="51"/>
      <c r="QR44" s="51"/>
      <c r="QS44" s="51"/>
      <c r="QT44" s="51"/>
      <c r="QU44" s="51"/>
      <c r="QV44" s="51"/>
      <c r="QW44" s="51"/>
      <c r="QX44" s="51"/>
      <c r="QY44" s="51"/>
      <c r="QZ44" s="51"/>
      <c r="RA44" s="51"/>
      <c r="RB44" s="51"/>
      <c r="RC44" s="51"/>
      <c r="RD44" s="51"/>
      <c r="RE44" s="51"/>
      <c r="RF44" s="51"/>
      <c r="RG44" s="51"/>
      <c r="RH44" s="51"/>
      <c r="RI44" s="51"/>
      <c r="RJ44" s="51"/>
      <c r="RK44" s="51"/>
      <c r="RL44" s="51"/>
      <c r="RM44" s="51"/>
      <c r="RN44" s="51"/>
      <c r="RO44" s="51"/>
      <c r="RP44" s="51"/>
      <c r="RQ44" s="51"/>
      <c r="RR44" s="51"/>
      <c r="RS44" s="51"/>
      <c r="RT44" s="51"/>
      <c r="RU44" s="51"/>
      <c r="RV44" s="51"/>
      <c r="RW44" s="51"/>
      <c r="RX44" s="51"/>
      <c r="RY44" s="51"/>
      <c r="RZ44" s="51"/>
      <c r="SA44" s="51"/>
      <c r="SB44" s="51"/>
      <c r="SC44" s="51"/>
      <c r="SD44" s="51"/>
      <c r="SE44" s="51"/>
      <c r="SF44" s="51"/>
      <c r="SG44" s="51"/>
      <c r="SH44" s="51"/>
      <c r="SI44" s="51"/>
      <c r="SJ44" s="51"/>
      <c r="SK44" s="51"/>
      <c r="SL44" s="51"/>
      <c r="SM44" s="51"/>
      <c r="SN44" s="51"/>
      <c r="SO44" s="51"/>
      <c r="SP44" s="51"/>
      <c r="SQ44" s="51"/>
      <c r="SR44" s="51"/>
      <c r="SS44" s="51"/>
      <c r="ST44" s="51"/>
      <c r="SU44" s="51"/>
      <c r="SV44" s="51"/>
      <c r="SW44" s="51"/>
      <c r="SX44" s="51"/>
      <c r="SY44" s="51"/>
      <c r="SZ44" s="51"/>
      <c r="TA44" s="51"/>
      <c r="TB44" s="51"/>
      <c r="TC44" s="51"/>
      <c r="TD44" s="51"/>
      <c r="TE44" s="51"/>
      <c r="TF44" s="51"/>
      <c r="TG44" s="51"/>
      <c r="TH44" s="51"/>
      <c r="TI44" s="51"/>
      <c r="TJ44" s="51"/>
      <c r="TK44" s="51"/>
      <c r="TL44" s="51"/>
      <c r="TM44" s="51"/>
      <c r="TN44" s="51"/>
      <c r="TO44" s="51"/>
      <c r="TP44" s="51"/>
      <c r="TQ44" s="51"/>
      <c r="TR44" s="51"/>
      <c r="TS44" s="51"/>
      <c r="TT44" s="51"/>
      <c r="TU44" s="51"/>
      <c r="TV44" s="51"/>
      <c r="TW44" s="51"/>
      <c r="TX44" s="51"/>
      <c r="TY44" s="51"/>
      <c r="TZ44" s="51"/>
      <c r="UA44" s="51"/>
      <c r="UB44" s="51"/>
      <c r="UC44" s="51"/>
      <c r="UD44" s="51"/>
      <c r="UE44" s="51"/>
      <c r="UF44" s="51"/>
      <c r="UG44" s="51"/>
      <c r="UH44" s="51"/>
      <c r="UI44" s="51"/>
      <c r="UJ44" s="51"/>
      <c r="UK44" s="51"/>
      <c r="UL44" s="51"/>
      <c r="UM44" s="51"/>
      <c r="UN44" s="51"/>
      <c r="UO44" s="51"/>
      <c r="UP44" s="51"/>
      <c r="UQ44" s="51"/>
      <c r="UR44" s="51"/>
      <c r="US44" s="51"/>
      <c r="UT44" s="51"/>
      <c r="UU44" s="51"/>
      <c r="UV44" s="51"/>
      <c r="UW44" s="51"/>
      <c r="UX44" s="51"/>
      <c r="UY44" s="51"/>
      <c r="UZ44" s="51"/>
      <c r="VA44" s="51"/>
      <c r="VB44" s="51"/>
      <c r="VC44" s="51"/>
    </row>
    <row r="45" spans="1:575" ht="3" customHeight="1" x14ac:dyDescent="0.25">
      <c r="A45" s="28"/>
      <c r="B45" s="28"/>
      <c r="C45" s="28"/>
      <c r="D45" s="28"/>
    </row>
    <row r="46" spans="1:575" s="47" customFormat="1" x14ac:dyDescent="0.25">
      <c r="A46" s="26" t="s">
        <v>153</v>
      </c>
      <c r="B46" s="49">
        <f>'Fin''l Data Std Ctr Ops'!C80</f>
        <v>625059.04000000027</v>
      </c>
      <c r="C46" s="50"/>
      <c r="D46" s="50"/>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51"/>
      <c r="DV46" s="51"/>
      <c r="DW46" s="51"/>
      <c r="DX46" s="51"/>
      <c r="DY46" s="51"/>
      <c r="DZ46" s="51"/>
      <c r="EA46" s="51"/>
      <c r="EB46" s="51"/>
      <c r="EC46" s="51"/>
      <c r="ED46" s="51"/>
      <c r="EE46" s="51"/>
      <c r="EF46" s="51"/>
      <c r="EG46" s="51"/>
      <c r="EH46" s="51"/>
      <c r="EI46" s="51"/>
      <c r="EJ46" s="51"/>
      <c r="EK46" s="51"/>
      <c r="EL46" s="51"/>
      <c r="EM46" s="51"/>
      <c r="EN46" s="51"/>
      <c r="EO46" s="51"/>
      <c r="EP46" s="51"/>
      <c r="EQ46" s="51"/>
      <c r="ER46" s="51"/>
      <c r="ES46" s="51"/>
      <c r="ET46" s="51"/>
      <c r="EU46" s="51"/>
      <c r="EV46" s="51"/>
      <c r="EW46" s="51"/>
      <c r="EX46" s="51"/>
      <c r="EY46" s="51"/>
      <c r="EZ46" s="51"/>
      <c r="FA46" s="51"/>
      <c r="FB46" s="51"/>
      <c r="FC46" s="51"/>
      <c r="FD46" s="51"/>
      <c r="FE46" s="51"/>
      <c r="FF46" s="51"/>
      <c r="FG46" s="51"/>
      <c r="FH46" s="51"/>
      <c r="FI46" s="51"/>
      <c r="FJ46" s="51"/>
      <c r="FK46" s="51"/>
      <c r="FL46" s="51"/>
      <c r="FM46" s="51"/>
      <c r="FN46" s="51"/>
      <c r="FO46" s="51"/>
      <c r="FP46" s="51"/>
      <c r="FQ46" s="51"/>
      <c r="FR46" s="51"/>
      <c r="FS46" s="51"/>
      <c r="FT46" s="51"/>
      <c r="FU46" s="51"/>
      <c r="FV46" s="51"/>
      <c r="FW46" s="51"/>
      <c r="FX46" s="51"/>
      <c r="FY46" s="51"/>
      <c r="FZ46" s="51"/>
      <c r="GA46" s="51"/>
      <c r="GB46" s="51"/>
      <c r="GC46" s="51"/>
      <c r="GD46" s="51"/>
      <c r="GE46" s="51"/>
      <c r="GF46" s="51"/>
      <c r="GG46" s="51"/>
      <c r="GH46" s="51"/>
      <c r="GI46" s="51"/>
      <c r="GJ46" s="51"/>
      <c r="GK46" s="51"/>
      <c r="GL46" s="51"/>
      <c r="GM46" s="51"/>
      <c r="GN46" s="51"/>
      <c r="GO46" s="51"/>
      <c r="GP46" s="51"/>
      <c r="GQ46" s="51"/>
      <c r="GR46" s="51"/>
      <c r="GS46" s="51"/>
      <c r="GT46" s="51"/>
      <c r="GU46" s="51"/>
      <c r="GV46" s="51"/>
      <c r="GW46" s="51"/>
      <c r="GX46" s="51"/>
      <c r="GY46" s="51"/>
      <c r="GZ46" s="51"/>
      <c r="HA46" s="51"/>
      <c r="HB46" s="51"/>
      <c r="HC46" s="51"/>
      <c r="HD46" s="51"/>
      <c r="HE46" s="51"/>
      <c r="HF46" s="51"/>
      <c r="HG46" s="51"/>
      <c r="HH46" s="51"/>
      <c r="HI46" s="51"/>
      <c r="HJ46" s="51"/>
      <c r="HK46" s="51"/>
      <c r="HL46" s="51"/>
      <c r="HM46" s="51"/>
      <c r="HN46" s="51"/>
      <c r="HO46" s="51"/>
      <c r="HP46" s="51"/>
      <c r="HQ46" s="51"/>
      <c r="HR46" s="51"/>
      <c r="HS46" s="51"/>
      <c r="HT46" s="51"/>
      <c r="HU46" s="51"/>
      <c r="HV46" s="51"/>
      <c r="HW46" s="51"/>
      <c r="HX46" s="51"/>
      <c r="HY46" s="51"/>
      <c r="HZ46" s="51"/>
      <c r="IA46" s="51"/>
      <c r="IB46" s="51"/>
      <c r="IC46" s="51"/>
      <c r="ID46" s="51"/>
      <c r="IE46" s="51"/>
      <c r="IF46" s="51"/>
      <c r="IG46" s="51"/>
      <c r="IH46" s="51"/>
      <c r="II46" s="51"/>
      <c r="IJ46" s="51"/>
      <c r="IK46" s="51"/>
      <c r="IL46" s="51"/>
      <c r="IM46" s="51"/>
      <c r="IN46" s="51"/>
      <c r="IO46" s="51"/>
      <c r="IP46" s="51"/>
      <c r="IQ46" s="51"/>
      <c r="IR46" s="51"/>
      <c r="IS46" s="51"/>
      <c r="IT46" s="51"/>
      <c r="IU46" s="51"/>
      <c r="IV46" s="51"/>
      <c r="IW46" s="51"/>
      <c r="IX46" s="51"/>
      <c r="IY46" s="51"/>
      <c r="IZ46" s="51"/>
      <c r="JA46" s="51"/>
      <c r="JB46" s="51"/>
      <c r="JC46" s="51"/>
      <c r="JD46" s="51"/>
      <c r="JE46" s="51"/>
      <c r="JF46" s="51"/>
      <c r="JG46" s="51"/>
      <c r="JH46" s="51"/>
      <c r="JI46" s="51"/>
      <c r="JJ46" s="51"/>
      <c r="JK46" s="51"/>
      <c r="JL46" s="51"/>
      <c r="JM46" s="51"/>
      <c r="JN46" s="51"/>
      <c r="JO46" s="51"/>
      <c r="JP46" s="51"/>
      <c r="JQ46" s="51"/>
      <c r="JR46" s="51"/>
      <c r="JS46" s="51"/>
      <c r="JT46" s="51"/>
      <c r="JU46" s="51"/>
      <c r="JV46" s="51"/>
      <c r="JW46" s="51"/>
      <c r="JX46" s="51"/>
      <c r="JY46" s="51"/>
      <c r="JZ46" s="51"/>
      <c r="KA46" s="51"/>
      <c r="KB46" s="51"/>
      <c r="KC46" s="51"/>
      <c r="KD46" s="51"/>
      <c r="KE46" s="51"/>
      <c r="KF46" s="51"/>
      <c r="KG46" s="51"/>
      <c r="KH46" s="51"/>
      <c r="KI46" s="51"/>
      <c r="KJ46" s="51"/>
      <c r="KK46" s="51"/>
      <c r="KL46" s="51"/>
      <c r="KM46" s="51"/>
      <c r="KN46" s="51"/>
      <c r="KO46" s="51"/>
      <c r="KP46" s="51"/>
      <c r="KQ46" s="51"/>
      <c r="KR46" s="51"/>
      <c r="KS46" s="51"/>
      <c r="KT46" s="51"/>
      <c r="KU46" s="51"/>
      <c r="KV46" s="51"/>
      <c r="KW46" s="51"/>
      <c r="KX46" s="51"/>
      <c r="KY46" s="51"/>
      <c r="KZ46" s="51"/>
      <c r="LA46" s="51"/>
      <c r="LB46" s="51"/>
      <c r="LC46" s="51"/>
      <c r="LD46" s="51"/>
      <c r="LE46" s="51"/>
      <c r="LF46" s="51"/>
      <c r="LG46" s="51"/>
      <c r="LH46" s="51"/>
      <c r="LI46" s="51"/>
      <c r="LJ46" s="51"/>
      <c r="LK46" s="51"/>
      <c r="LL46" s="51"/>
      <c r="LM46" s="51"/>
      <c r="LN46" s="51"/>
      <c r="LO46" s="51"/>
      <c r="LP46" s="51"/>
      <c r="LQ46" s="51"/>
      <c r="LR46" s="51"/>
      <c r="LS46" s="51"/>
      <c r="LT46" s="51"/>
      <c r="LU46" s="51"/>
      <c r="LV46" s="51"/>
      <c r="LW46" s="51"/>
      <c r="LX46" s="51"/>
      <c r="LY46" s="51"/>
      <c r="LZ46" s="51"/>
      <c r="MA46" s="51"/>
      <c r="MB46" s="51"/>
      <c r="MC46" s="51"/>
      <c r="MD46" s="51"/>
      <c r="ME46" s="51"/>
      <c r="MF46" s="51"/>
      <c r="MG46" s="51"/>
      <c r="MH46" s="51"/>
      <c r="MI46" s="51"/>
      <c r="MJ46" s="51"/>
      <c r="MK46" s="51"/>
      <c r="ML46" s="51"/>
      <c r="MM46" s="51"/>
      <c r="MN46" s="51"/>
      <c r="MO46" s="51"/>
      <c r="MP46" s="51"/>
      <c r="MQ46" s="51"/>
      <c r="MR46" s="51"/>
      <c r="MS46" s="51"/>
      <c r="MT46" s="51"/>
      <c r="MU46" s="51"/>
      <c r="MV46" s="51"/>
      <c r="MW46" s="51"/>
      <c r="MX46" s="51"/>
      <c r="MY46" s="51"/>
      <c r="MZ46" s="51"/>
      <c r="NA46" s="51"/>
      <c r="NB46" s="51"/>
      <c r="NC46" s="51"/>
      <c r="ND46" s="51"/>
      <c r="NE46" s="51"/>
      <c r="NF46" s="51"/>
      <c r="NG46" s="51"/>
      <c r="NH46" s="51"/>
      <c r="NI46" s="51"/>
      <c r="NJ46" s="51"/>
      <c r="NK46" s="51"/>
      <c r="NL46" s="51"/>
      <c r="NM46" s="51"/>
      <c r="NN46" s="51"/>
      <c r="NO46" s="51"/>
      <c r="NP46" s="51"/>
      <c r="NQ46" s="51"/>
      <c r="NR46" s="51"/>
      <c r="NS46" s="51"/>
      <c r="NT46" s="51"/>
      <c r="NU46" s="51"/>
      <c r="NV46" s="51"/>
      <c r="NW46" s="51"/>
      <c r="NX46" s="51"/>
      <c r="NY46" s="51"/>
      <c r="NZ46" s="51"/>
      <c r="OA46" s="51"/>
      <c r="OB46" s="51"/>
      <c r="OC46" s="51"/>
      <c r="OD46" s="51"/>
      <c r="OE46" s="51"/>
      <c r="OF46" s="51"/>
      <c r="OG46" s="51"/>
      <c r="OH46" s="51"/>
      <c r="OI46" s="51"/>
      <c r="OJ46" s="51"/>
      <c r="OK46" s="51"/>
      <c r="OL46" s="51"/>
      <c r="OM46" s="51"/>
      <c r="ON46" s="51"/>
      <c r="OO46" s="51"/>
      <c r="OP46" s="51"/>
      <c r="OQ46" s="51"/>
      <c r="OR46" s="51"/>
      <c r="OS46" s="51"/>
      <c r="OT46" s="51"/>
      <c r="OU46" s="51"/>
      <c r="OV46" s="51"/>
      <c r="OW46" s="51"/>
      <c r="OX46" s="51"/>
      <c r="OY46" s="51"/>
      <c r="OZ46" s="51"/>
      <c r="PA46" s="51"/>
      <c r="PB46" s="51"/>
      <c r="PC46" s="51"/>
      <c r="PD46" s="51"/>
      <c r="PE46" s="51"/>
      <c r="PF46" s="51"/>
      <c r="PG46" s="51"/>
      <c r="PH46" s="51"/>
      <c r="PI46" s="51"/>
      <c r="PJ46" s="51"/>
      <c r="PK46" s="51"/>
      <c r="PL46" s="51"/>
      <c r="PM46" s="51"/>
      <c r="PN46" s="51"/>
      <c r="PO46" s="51"/>
      <c r="PP46" s="51"/>
      <c r="PQ46" s="51"/>
      <c r="PR46" s="51"/>
      <c r="PS46" s="51"/>
      <c r="PT46" s="51"/>
      <c r="PU46" s="51"/>
      <c r="PV46" s="51"/>
      <c r="PW46" s="51"/>
      <c r="PX46" s="51"/>
      <c r="PY46" s="51"/>
      <c r="PZ46" s="51"/>
      <c r="QA46" s="51"/>
      <c r="QB46" s="51"/>
      <c r="QC46" s="51"/>
      <c r="QD46" s="51"/>
      <c r="QE46" s="51"/>
      <c r="QF46" s="51"/>
      <c r="QG46" s="51"/>
      <c r="QH46" s="51"/>
      <c r="QI46" s="51"/>
      <c r="QJ46" s="51"/>
      <c r="QK46" s="51"/>
      <c r="QL46" s="51"/>
      <c r="QM46" s="51"/>
      <c r="QN46" s="51"/>
      <c r="QO46" s="51"/>
      <c r="QP46" s="51"/>
      <c r="QQ46" s="51"/>
      <c r="QR46" s="51"/>
      <c r="QS46" s="51"/>
      <c r="QT46" s="51"/>
      <c r="QU46" s="51"/>
      <c r="QV46" s="51"/>
      <c r="QW46" s="51"/>
      <c r="QX46" s="51"/>
      <c r="QY46" s="51"/>
      <c r="QZ46" s="51"/>
      <c r="RA46" s="51"/>
      <c r="RB46" s="51"/>
      <c r="RC46" s="51"/>
      <c r="RD46" s="51"/>
      <c r="RE46" s="51"/>
      <c r="RF46" s="51"/>
      <c r="RG46" s="51"/>
      <c r="RH46" s="51"/>
      <c r="RI46" s="51"/>
      <c r="RJ46" s="51"/>
      <c r="RK46" s="51"/>
      <c r="RL46" s="51"/>
      <c r="RM46" s="51"/>
      <c r="RN46" s="51"/>
      <c r="RO46" s="51"/>
      <c r="RP46" s="51"/>
      <c r="RQ46" s="51"/>
      <c r="RR46" s="51"/>
      <c r="RS46" s="51"/>
      <c r="RT46" s="51"/>
      <c r="RU46" s="51"/>
      <c r="RV46" s="51"/>
      <c r="RW46" s="51"/>
      <c r="RX46" s="51"/>
      <c r="RY46" s="51"/>
      <c r="RZ46" s="51"/>
      <c r="SA46" s="51"/>
      <c r="SB46" s="51"/>
      <c r="SC46" s="51"/>
      <c r="SD46" s="51"/>
      <c r="SE46" s="51"/>
      <c r="SF46" s="51"/>
      <c r="SG46" s="51"/>
      <c r="SH46" s="51"/>
      <c r="SI46" s="51"/>
      <c r="SJ46" s="51"/>
      <c r="SK46" s="51"/>
      <c r="SL46" s="51"/>
      <c r="SM46" s="51"/>
      <c r="SN46" s="51"/>
      <c r="SO46" s="51"/>
      <c r="SP46" s="51"/>
      <c r="SQ46" s="51"/>
      <c r="SR46" s="51"/>
      <c r="SS46" s="51"/>
      <c r="ST46" s="51"/>
      <c r="SU46" s="51"/>
      <c r="SV46" s="51"/>
      <c r="SW46" s="51"/>
      <c r="SX46" s="51"/>
      <c r="SY46" s="51"/>
      <c r="SZ46" s="51"/>
      <c r="TA46" s="51"/>
      <c r="TB46" s="51"/>
      <c r="TC46" s="51"/>
      <c r="TD46" s="51"/>
      <c r="TE46" s="51"/>
      <c r="TF46" s="51"/>
      <c r="TG46" s="51"/>
      <c r="TH46" s="51"/>
      <c r="TI46" s="51"/>
      <c r="TJ46" s="51"/>
      <c r="TK46" s="51"/>
      <c r="TL46" s="51"/>
      <c r="TM46" s="51"/>
      <c r="TN46" s="51"/>
      <c r="TO46" s="51"/>
      <c r="TP46" s="51"/>
      <c r="TQ46" s="51"/>
      <c r="TR46" s="51"/>
      <c r="TS46" s="51"/>
      <c r="TT46" s="51"/>
      <c r="TU46" s="51"/>
      <c r="TV46" s="51"/>
      <c r="TW46" s="51"/>
      <c r="TX46" s="51"/>
      <c r="TY46" s="51"/>
      <c r="TZ46" s="51"/>
      <c r="UA46" s="51"/>
      <c r="UB46" s="51"/>
      <c r="UC46" s="51"/>
      <c r="UD46" s="51"/>
      <c r="UE46" s="51"/>
      <c r="UF46" s="51"/>
      <c r="UG46" s="51"/>
      <c r="UH46" s="51"/>
      <c r="UI46" s="51"/>
      <c r="UJ46" s="51"/>
      <c r="UK46" s="51"/>
      <c r="UL46" s="51"/>
      <c r="UM46" s="51"/>
      <c r="UN46" s="51"/>
      <c r="UO46" s="51"/>
      <c r="UP46" s="51"/>
      <c r="UQ46" s="51"/>
      <c r="UR46" s="51"/>
      <c r="US46" s="51"/>
      <c r="UT46" s="51"/>
      <c r="UU46" s="51"/>
      <c r="UV46" s="51"/>
      <c r="UW46" s="51"/>
      <c r="UX46" s="51"/>
      <c r="UY46" s="51"/>
      <c r="UZ46" s="51"/>
      <c r="VA46" s="51"/>
      <c r="VB46" s="51"/>
      <c r="VC46" s="51"/>
    </row>
    <row r="47" spans="1:575" s="47" customFormat="1" x14ac:dyDescent="0.25">
      <c r="A47" s="26"/>
      <c r="B47" s="98"/>
      <c r="C47" s="50"/>
      <c r="D47" s="50"/>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c r="CS47" s="51"/>
      <c r="CT47" s="51"/>
      <c r="CU47" s="51"/>
      <c r="CV47" s="51"/>
      <c r="CW47" s="51"/>
      <c r="CX47" s="51"/>
      <c r="CY47" s="51"/>
      <c r="CZ47" s="51"/>
      <c r="DA47" s="51"/>
      <c r="DB47" s="51"/>
      <c r="DC47" s="51"/>
      <c r="DD47" s="51"/>
      <c r="DE47" s="51"/>
      <c r="DF47" s="51"/>
      <c r="DG47" s="51"/>
      <c r="DH47" s="51"/>
      <c r="DI47" s="51"/>
      <c r="DJ47" s="51"/>
      <c r="DK47" s="51"/>
      <c r="DL47" s="51"/>
      <c r="DM47" s="51"/>
      <c r="DN47" s="51"/>
      <c r="DO47" s="51"/>
      <c r="DP47" s="51"/>
      <c r="DQ47" s="51"/>
      <c r="DR47" s="51"/>
      <c r="DS47" s="51"/>
      <c r="DT47" s="51"/>
      <c r="DU47" s="51"/>
      <c r="DV47" s="51"/>
      <c r="DW47" s="51"/>
      <c r="DX47" s="51"/>
      <c r="DY47" s="51"/>
      <c r="DZ47" s="51"/>
      <c r="EA47" s="51"/>
      <c r="EB47" s="51"/>
      <c r="EC47" s="51"/>
      <c r="ED47" s="51"/>
      <c r="EE47" s="51"/>
      <c r="EF47" s="51"/>
      <c r="EG47" s="51"/>
      <c r="EH47" s="51"/>
      <c r="EI47" s="51"/>
      <c r="EJ47" s="51"/>
      <c r="EK47" s="51"/>
      <c r="EL47" s="51"/>
      <c r="EM47" s="51"/>
      <c r="EN47" s="51"/>
      <c r="EO47" s="51"/>
      <c r="EP47" s="51"/>
      <c r="EQ47" s="51"/>
      <c r="ER47" s="51"/>
      <c r="ES47" s="51"/>
      <c r="ET47" s="51"/>
      <c r="EU47" s="51"/>
      <c r="EV47" s="51"/>
      <c r="EW47" s="51"/>
      <c r="EX47" s="51"/>
      <c r="EY47" s="51"/>
      <c r="EZ47" s="51"/>
      <c r="FA47" s="51"/>
      <c r="FB47" s="51"/>
      <c r="FC47" s="51"/>
      <c r="FD47" s="51"/>
      <c r="FE47" s="51"/>
      <c r="FF47" s="51"/>
      <c r="FG47" s="51"/>
      <c r="FH47" s="51"/>
      <c r="FI47" s="51"/>
      <c r="FJ47" s="51"/>
      <c r="FK47" s="51"/>
      <c r="FL47" s="51"/>
      <c r="FM47" s="51"/>
      <c r="FN47" s="51"/>
      <c r="FO47" s="51"/>
      <c r="FP47" s="51"/>
      <c r="FQ47" s="51"/>
      <c r="FR47" s="51"/>
      <c r="FS47" s="51"/>
      <c r="FT47" s="51"/>
      <c r="FU47" s="51"/>
      <c r="FV47" s="51"/>
      <c r="FW47" s="51"/>
      <c r="FX47" s="51"/>
      <c r="FY47" s="51"/>
      <c r="FZ47" s="51"/>
      <c r="GA47" s="51"/>
      <c r="GB47" s="51"/>
      <c r="GC47" s="51"/>
      <c r="GD47" s="51"/>
      <c r="GE47" s="51"/>
      <c r="GF47" s="51"/>
      <c r="GG47" s="51"/>
      <c r="GH47" s="51"/>
      <c r="GI47" s="51"/>
      <c r="GJ47" s="51"/>
      <c r="GK47" s="51"/>
      <c r="GL47" s="51"/>
      <c r="GM47" s="51"/>
      <c r="GN47" s="51"/>
      <c r="GO47" s="51"/>
      <c r="GP47" s="51"/>
      <c r="GQ47" s="51"/>
      <c r="GR47" s="51"/>
      <c r="GS47" s="51"/>
      <c r="GT47" s="51"/>
      <c r="GU47" s="51"/>
      <c r="GV47" s="51"/>
      <c r="GW47" s="51"/>
      <c r="GX47" s="51"/>
      <c r="GY47" s="51"/>
      <c r="GZ47" s="51"/>
      <c r="HA47" s="51"/>
      <c r="HB47" s="51"/>
      <c r="HC47" s="51"/>
      <c r="HD47" s="51"/>
      <c r="HE47" s="51"/>
      <c r="HF47" s="51"/>
      <c r="HG47" s="51"/>
      <c r="HH47" s="51"/>
      <c r="HI47" s="51"/>
      <c r="HJ47" s="51"/>
      <c r="HK47" s="51"/>
      <c r="HL47" s="51"/>
      <c r="HM47" s="51"/>
      <c r="HN47" s="51"/>
      <c r="HO47" s="51"/>
      <c r="HP47" s="51"/>
      <c r="HQ47" s="51"/>
      <c r="HR47" s="51"/>
      <c r="HS47" s="51"/>
      <c r="HT47" s="51"/>
      <c r="HU47" s="51"/>
      <c r="HV47" s="51"/>
      <c r="HW47" s="51"/>
      <c r="HX47" s="51"/>
      <c r="HY47" s="51"/>
      <c r="HZ47" s="51"/>
      <c r="IA47" s="51"/>
      <c r="IB47" s="51"/>
      <c r="IC47" s="51"/>
      <c r="ID47" s="51"/>
      <c r="IE47" s="51"/>
      <c r="IF47" s="51"/>
      <c r="IG47" s="51"/>
      <c r="IH47" s="51"/>
      <c r="II47" s="51"/>
      <c r="IJ47" s="51"/>
      <c r="IK47" s="51"/>
      <c r="IL47" s="51"/>
      <c r="IM47" s="51"/>
      <c r="IN47" s="51"/>
      <c r="IO47" s="51"/>
      <c r="IP47" s="51"/>
      <c r="IQ47" s="51"/>
      <c r="IR47" s="51"/>
      <c r="IS47" s="51"/>
      <c r="IT47" s="51"/>
      <c r="IU47" s="51"/>
      <c r="IV47" s="51"/>
      <c r="IW47" s="51"/>
      <c r="IX47" s="51"/>
      <c r="IY47" s="51"/>
      <c r="IZ47" s="51"/>
      <c r="JA47" s="51"/>
      <c r="JB47" s="51"/>
      <c r="JC47" s="51"/>
      <c r="JD47" s="51"/>
      <c r="JE47" s="51"/>
      <c r="JF47" s="51"/>
      <c r="JG47" s="51"/>
      <c r="JH47" s="51"/>
      <c r="JI47" s="51"/>
      <c r="JJ47" s="51"/>
      <c r="JK47" s="51"/>
      <c r="JL47" s="51"/>
      <c r="JM47" s="51"/>
      <c r="JN47" s="51"/>
      <c r="JO47" s="51"/>
      <c r="JP47" s="51"/>
      <c r="JQ47" s="51"/>
      <c r="JR47" s="51"/>
      <c r="JS47" s="51"/>
      <c r="JT47" s="51"/>
      <c r="JU47" s="51"/>
      <c r="JV47" s="51"/>
      <c r="JW47" s="51"/>
      <c r="JX47" s="51"/>
      <c r="JY47" s="51"/>
      <c r="JZ47" s="51"/>
      <c r="KA47" s="51"/>
      <c r="KB47" s="51"/>
      <c r="KC47" s="51"/>
      <c r="KD47" s="51"/>
      <c r="KE47" s="51"/>
      <c r="KF47" s="51"/>
      <c r="KG47" s="51"/>
      <c r="KH47" s="51"/>
      <c r="KI47" s="51"/>
      <c r="KJ47" s="51"/>
      <c r="KK47" s="51"/>
      <c r="KL47" s="51"/>
      <c r="KM47" s="51"/>
      <c r="KN47" s="51"/>
      <c r="KO47" s="51"/>
      <c r="KP47" s="51"/>
      <c r="KQ47" s="51"/>
      <c r="KR47" s="51"/>
      <c r="KS47" s="51"/>
      <c r="KT47" s="51"/>
      <c r="KU47" s="51"/>
      <c r="KV47" s="51"/>
      <c r="KW47" s="51"/>
      <c r="KX47" s="51"/>
      <c r="KY47" s="51"/>
      <c r="KZ47" s="51"/>
      <c r="LA47" s="51"/>
      <c r="LB47" s="51"/>
      <c r="LC47" s="51"/>
      <c r="LD47" s="51"/>
      <c r="LE47" s="51"/>
      <c r="LF47" s="51"/>
      <c r="LG47" s="51"/>
      <c r="LH47" s="51"/>
      <c r="LI47" s="51"/>
      <c r="LJ47" s="51"/>
      <c r="LK47" s="51"/>
      <c r="LL47" s="51"/>
      <c r="LM47" s="51"/>
      <c r="LN47" s="51"/>
      <c r="LO47" s="51"/>
      <c r="LP47" s="51"/>
      <c r="LQ47" s="51"/>
      <c r="LR47" s="51"/>
      <c r="LS47" s="51"/>
      <c r="LT47" s="51"/>
      <c r="LU47" s="51"/>
      <c r="LV47" s="51"/>
      <c r="LW47" s="51"/>
      <c r="LX47" s="51"/>
      <c r="LY47" s="51"/>
      <c r="LZ47" s="51"/>
      <c r="MA47" s="51"/>
      <c r="MB47" s="51"/>
      <c r="MC47" s="51"/>
      <c r="MD47" s="51"/>
      <c r="ME47" s="51"/>
      <c r="MF47" s="51"/>
      <c r="MG47" s="51"/>
      <c r="MH47" s="51"/>
      <c r="MI47" s="51"/>
      <c r="MJ47" s="51"/>
      <c r="MK47" s="51"/>
      <c r="ML47" s="51"/>
      <c r="MM47" s="51"/>
      <c r="MN47" s="51"/>
      <c r="MO47" s="51"/>
      <c r="MP47" s="51"/>
      <c r="MQ47" s="51"/>
      <c r="MR47" s="51"/>
      <c r="MS47" s="51"/>
      <c r="MT47" s="51"/>
      <c r="MU47" s="51"/>
      <c r="MV47" s="51"/>
      <c r="MW47" s="51"/>
      <c r="MX47" s="51"/>
      <c r="MY47" s="51"/>
      <c r="MZ47" s="51"/>
      <c r="NA47" s="51"/>
      <c r="NB47" s="51"/>
      <c r="NC47" s="51"/>
      <c r="ND47" s="51"/>
      <c r="NE47" s="51"/>
      <c r="NF47" s="51"/>
      <c r="NG47" s="51"/>
      <c r="NH47" s="51"/>
      <c r="NI47" s="51"/>
      <c r="NJ47" s="51"/>
      <c r="NK47" s="51"/>
      <c r="NL47" s="51"/>
      <c r="NM47" s="51"/>
      <c r="NN47" s="51"/>
      <c r="NO47" s="51"/>
      <c r="NP47" s="51"/>
      <c r="NQ47" s="51"/>
      <c r="NR47" s="51"/>
      <c r="NS47" s="51"/>
      <c r="NT47" s="51"/>
      <c r="NU47" s="51"/>
      <c r="NV47" s="51"/>
      <c r="NW47" s="51"/>
      <c r="NX47" s="51"/>
      <c r="NY47" s="51"/>
      <c r="NZ47" s="51"/>
      <c r="OA47" s="51"/>
      <c r="OB47" s="51"/>
      <c r="OC47" s="51"/>
      <c r="OD47" s="51"/>
      <c r="OE47" s="51"/>
      <c r="OF47" s="51"/>
      <c r="OG47" s="51"/>
      <c r="OH47" s="51"/>
      <c r="OI47" s="51"/>
      <c r="OJ47" s="51"/>
      <c r="OK47" s="51"/>
      <c r="OL47" s="51"/>
      <c r="OM47" s="51"/>
      <c r="ON47" s="51"/>
      <c r="OO47" s="51"/>
      <c r="OP47" s="51"/>
      <c r="OQ47" s="51"/>
      <c r="OR47" s="51"/>
      <c r="OS47" s="51"/>
      <c r="OT47" s="51"/>
      <c r="OU47" s="51"/>
      <c r="OV47" s="51"/>
      <c r="OW47" s="51"/>
      <c r="OX47" s="51"/>
      <c r="OY47" s="51"/>
      <c r="OZ47" s="51"/>
      <c r="PA47" s="51"/>
      <c r="PB47" s="51"/>
      <c r="PC47" s="51"/>
      <c r="PD47" s="51"/>
      <c r="PE47" s="51"/>
      <c r="PF47" s="51"/>
      <c r="PG47" s="51"/>
      <c r="PH47" s="51"/>
      <c r="PI47" s="51"/>
      <c r="PJ47" s="51"/>
      <c r="PK47" s="51"/>
      <c r="PL47" s="51"/>
      <c r="PM47" s="51"/>
      <c r="PN47" s="51"/>
      <c r="PO47" s="51"/>
      <c r="PP47" s="51"/>
      <c r="PQ47" s="51"/>
      <c r="PR47" s="51"/>
      <c r="PS47" s="51"/>
      <c r="PT47" s="51"/>
      <c r="PU47" s="51"/>
      <c r="PV47" s="51"/>
      <c r="PW47" s="51"/>
      <c r="PX47" s="51"/>
      <c r="PY47" s="51"/>
      <c r="PZ47" s="51"/>
      <c r="QA47" s="51"/>
      <c r="QB47" s="51"/>
      <c r="QC47" s="51"/>
      <c r="QD47" s="51"/>
      <c r="QE47" s="51"/>
      <c r="QF47" s="51"/>
      <c r="QG47" s="51"/>
      <c r="QH47" s="51"/>
      <c r="QI47" s="51"/>
      <c r="QJ47" s="51"/>
      <c r="QK47" s="51"/>
      <c r="QL47" s="51"/>
      <c r="QM47" s="51"/>
      <c r="QN47" s="51"/>
      <c r="QO47" s="51"/>
      <c r="QP47" s="51"/>
      <c r="QQ47" s="51"/>
      <c r="QR47" s="51"/>
      <c r="QS47" s="51"/>
      <c r="QT47" s="51"/>
      <c r="QU47" s="51"/>
      <c r="QV47" s="51"/>
      <c r="QW47" s="51"/>
      <c r="QX47" s="51"/>
      <c r="QY47" s="51"/>
      <c r="QZ47" s="51"/>
      <c r="RA47" s="51"/>
      <c r="RB47" s="51"/>
      <c r="RC47" s="51"/>
      <c r="RD47" s="51"/>
      <c r="RE47" s="51"/>
      <c r="RF47" s="51"/>
      <c r="RG47" s="51"/>
      <c r="RH47" s="51"/>
      <c r="RI47" s="51"/>
      <c r="RJ47" s="51"/>
      <c r="RK47" s="51"/>
      <c r="RL47" s="51"/>
      <c r="RM47" s="51"/>
      <c r="RN47" s="51"/>
      <c r="RO47" s="51"/>
      <c r="RP47" s="51"/>
      <c r="RQ47" s="51"/>
      <c r="RR47" s="51"/>
      <c r="RS47" s="51"/>
      <c r="RT47" s="51"/>
      <c r="RU47" s="51"/>
      <c r="RV47" s="51"/>
      <c r="RW47" s="51"/>
      <c r="RX47" s="51"/>
      <c r="RY47" s="51"/>
      <c r="RZ47" s="51"/>
      <c r="SA47" s="51"/>
      <c r="SB47" s="51"/>
      <c r="SC47" s="51"/>
      <c r="SD47" s="51"/>
      <c r="SE47" s="51"/>
      <c r="SF47" s="51"/>
      <c r="SG47" s="51"/>
      <c r="SH47" s="51"/>
      <c r="SI47" s="51"/>
      <c r="SJ47" s="51"/>
      <c r="SK47" s="51"/>
      <c r="SL47" s="51"/>
      <c r="SM47" s="51"/>
      <c r="SN47" s="51"/>
      <c r="SO47" s="51"/>
      <c r="SP47" s="51"/>
      <c r="SQ47" s="51"/>
      <c r="SR47" s="51"/>
      <c r="SS47" s="51"/>
      <c r="ST47" s="51"/>
      <c r="SU47" s="51"/>
      <c r="SV47" s="51"/>
      <c r="SW47" s="51"/>
      <c r="SX47" s="51"/>
      <c r="SY47" s="51"/>
      <c r="SZ47" s="51"/>
      <c r="TA47" s="51"/>
      <c r="TB47" s="51"/>
      <c r="TC47" s="51"/>
      <c r="TD47" s="51"/>
      <c r="TE47" s="51"/>
      <c r="TF47" s="51"/>
      <c r="TG47" s="51"/>
      <c r="TH47" s="51"/>
      <c r="TI47" s="51"/>
      <c r="TJ47" s="51"/>
      <c r="TK47" s="51"/>
      <c r="TL47" s="51"/>
      <c r="TM47" s="51"/>
      <c r="TN47" s="51"/>
      <c r="TO47" s="51"/>
      <c r="TP47" s="51"/>
      <c r="TQ47" s="51"/>
      <c r="TR47" s="51"/>
      <c r="TS47" s="51"/>
      <c r="TT47" s="51"/>
      <c r="TU47" s="51"/>
      <c r="TV47" s="51"/>
      <c r="TW47" s="51"/>
      <c r="TX47" s="51"/>
      <c r="TY47" s="51"/>
      <c r="TZ47" s="51"/>
      <c r="UA47" s="51"/>
      <c r="UB47" s="51"/>
      <c r="UC47" s="51"/>
      <c r="UD47" s="51"/>
      <c r="UE47" s="51"/>
      <c r="UF47" s="51"/>
      <c r="UG47" s="51"/>
      <c r="UH47" s="51"/>
      <c r="UI47" s="51"/>
      <c r="UJ47" s="51"/>
      <c r="UK47" s="51"/>
      <c r="UL47" s="51"/>
      <c r="UM47" s="51"/>
      <c r="UN47" s="51"/>
      <c r="UO47" s="51"/>
      <c r="UP47" s="51"/>
      <c r="UQ47" s="51"/>
      <c r="UR47" s="51"/>
      <c r="US47" s="51"/>
      <c r="UT47" s="51"/>
      <c r="UU47" s="51"/>
      <c r="UV47" s="51"/>
      <c r="UW47" s="51"/>
      <c r="UX47" s="51"/>
      <c r="UY47" s="51"/>
      <c r="UZ47" s="51"/>
      <c r="VA47" s="51"/>
      <c r="VB47" s="51"/>
      <c r="VC47" s="51"/>
    </row>
    <row r="48" spans="1:575" x14ac:dyDescent="0.25">
      <c r="A48" s="44" t="s">
        <v>77</v>
      </c>
      <c r="B48" s="29"/>
      <c r="C48" s="29"/>
      <c r="D48" s="29"/>
    </row>
    <row r="49" spans="1:5" ht="99.95" customHeight="1" x14ac:dyDescent="0.25">
      <c r="A49" s="122" t="s">
        <v>183</v>
      </c>
      <c r="B49" s="123"/>
      <c r="C49" s="123"/>
      <c r="D49" s="124"/>
    </row>
    <row r="50" spans="1:5" ht="3.95" customHeight="1" x14ac:dyDescent="0.25">
      <c r="A50" s="28"/>
      <c r="B50" s="28"/>
      <c r="C50" s="28"/>
      <c r="D50" s="28"/>
    </row>
    <row r="51" spans="1:5" x14ac:dyDescent="0.25">
      <c r="A51" s="30" t="s">
        <v>73</v>
      </c>
      <c r="B51" s="29"/>
      <c r="C51" s="127"/>
      <c r="D51" s="128"/>
    </row>
    <row r="52" spans="1:5" ht="93.75" customHeight="1" x14ac:dyDescent="0.25">
      <c r="A52" s="134" t="s">
        <v>184</v>
      </c>
      <c r="B52" s="135"/>
      <c r="C52" s="135"/>
      <c r="D52" s="136"/>
    </row>
    <row r="53" spans="1:5" ht="3" customHeight="1" x14ac:dyDescent="0.25">
      <c r="A53" s="34"/>
      <c r="B53" s="34"/>
      <c r="C53" s="34"/>
      <c r="D53" s="34"/>
    </row>
    <row r="54" spans="1:5" x14ac:dyDescent="0.25">
      <c r="A54" s="44" t="s">
        <v>90</v>
      </c>
      <c r="B54" s="29"/>
      <c r="C54" s="29"/>
      <c r="D54" s="29"/>
    </row>
    <row r="55" spans="1:5" ht="262.5" customHeight="1" x14ac:dyDescent="0.25">
      <c r="A55" s="122" t="s">
        <v>98</v>
      </c>
      <c r="B55" s="123"/>
      <c r="C55" s="123"/>
      <c r="D55" s="124"/>
    </row>
    <row r="56" spans="1:5" x14ac:dyDescent="0.25">
      <c r="A56" s="25"/>
      <c r="B56" s="25"/>
      <c r="C56" s="25"/>
      <c r="D56" s="25"/>
      <c r="E56" s="25"/>
    </row>
    <row r="57" spans="1:5" x14ac:dyDescent="0.25">
      <c r="A57" s="25"/>
      <c r="B57" s="25"/>
      <c r="C57" s="25"/>
      <c r="D57" s="25"/>
      <c r="E57" s="25"/>
    </row>
    <row r="58" spans="1:5" x14ac:dyDescent="0.25">
      <c r="A58" s="25"/>
      <c r="B58" s="25"/>
      <c r="C58" s="25"/>
      <c r="D58" s="25"/>
      <c r="E58" s="25"/>
    </row>
    <row r="59" spans="1:5" x14ac:dyDescent="0.25">
      <c r="A59" s="25"/>
      <c r="B59" s="25"/>
      <c r="C59" s="25"/>
      <c r="D59" s="25"/>
      <c r="E59" s="25"/>
    </row>
    <row r="60" spans="1:5" x14ac:dyDescent="0.25">
      <c r="A60" s="25"/>
      <c r="B60" s="25"/>
      <c r="C60" s="25"/>
      <c r="D60" s="25"/>
      <c r="E60" s="25"/>
    </row>
    <row r="61" spans="1:5" x14ac:dyDescent="0.25">
      <c r="A61" s="25"/>
      <c r="B61" s="25"/>
      <c r="C61" s="25"/>
      <c r="D61" s="25"/>
      <c r="E61" s="25"/>
    </row>
    <row r="62" spans="1:5" x14ac:dyDescent="0.25">
      <c r="A62" s="25"/>
      <c r="B62" s="25"/>
      <c r="C62" s="25"/>
      <c r="D62" s="25"/>
      <c r="E62" s="25"/>
    </row>
    <row r="63" spans="1:5" x14ac:dyDescent="0.25">
      <c r="A63" s="25"/>
      <c r="B63" s="25"/>
      <c r="C63" s="25"/>
      <c r="D63" s="25"/>
      <c r="E63" s="25"/>
    </row>
    <row r="64" spans="1:5" x14ac:dyDescent="0.25">
      <c r="A64" s="25"/>
      <c r="B64" s="25"/>
      <c r="C64" s="25"/>
      <c r="D64" s="25"/>
      <c r="E64" s="25"/>
    </row>
    <row r="65" spans="1:5" x14ac:dyDescent="0.25">
      <c r="A65" s="25"/>
      <c r="B65" s="25"/>
      <c r="C65" s="25"/>
      <c r="D65" s="25"/>
      <c r="E65" s="25"/>
    </row>
    <row r="66" spans="1:5" x14ac:dyDescent="0.25">
      <c r="A66" s="25"/>
      <c r="B66" s="25"/>
      <c r="C66" s="25"/>
      <c r="D66" s="25"/>
      <c r="E66" s="25"/>
    </row>
    <row r="67" spans="1:5" x14ac:dyDescent="0.25">
      <c r="A67" s="25"/>
      <c r="B67" s="25"/>
      <c r="C67" s="25"/>
      <c r="D67" s="25"/>
      <c r="E67" s="25"/>
    </row>
    <row r="68" spans="1:5" x14ac:dyDescent="0.25">
      <c r="A68" s="25"/>
      <c r="B68" s="25"/>
      <c r="C68" s="25"/>
      <c r="D68" s="25"/>
      <c r="E68" s="25"/>
    </row>
    <row r="69" spans="1:5" x14ac:dyDescent="0.25">
      <c r="A69" s="25"/>
      <c r="B69" s="25"/>
      <c r="C69" s="25"/>
      <c r="D69" s="25"/>
      <c r="E69" s="25"/>
    </row>
    <row r="70" spans="1:5" x14ac:dyDescent="0.25">
      <c r="A70" s="25"/>
      <c r="B70" s="25"/>
      <c r="C70" s="25"/>
      <c r="D70" s="25"/>
      <c r="E70" s="25"/>
    </row>
    <row r="71" spans="1:5" x14ac:dyDescent="0.25">
      <c r="A71" s="25"/>
      <c r="B71" s="25"/>
      <c r="C71" s="25"/>
      <c r="D71" s="25"/>
      <c r="E71" s="25"/>
    </row>
    <row r="72" spans="1:5" x14ac:dyDescent="0.25">
      <c r="A72" s="25"/>
      <c r="B72" s="25"/>
      <c r="C72" s="25"/>
      <c r="D72" s="25"/>
      <c r="E72" s="25"/>
    </row>
    <row r="73" spans="1:5" x14ac:dyDescent="0.25">
      <c r="A73" s="25"/>
      <c r="B73" s="25"/>
      <c r="C73" s="25"/>
      <c r="D73" s="25"/>
      <c r="E73" s="25"/>
    </row>
    <row r="74" spans="1:5" x14ac:dyDescent="0.25">
      <c r="A74" s="25"/>
      <c r="B74" s="25"/>
      <c r="C74" s="25"/>
      <c r="D74" s="25"/>
      <c r="E74" s="25"/>
    </row>
    <row r="75" spans="1:5" x14ac:dyDescent="0.25">
      <c r="A75" s="25"/>
      <c r="B75" s="25"/>
      <c r="C75" s="25"/>
      <c r="D75" s="25"/>
      <c r="E75" s="25"/>
    </row>
    <row r="76" spans="1:5" x14ac:dyDescent="0.25">
      <c r="A76" s="25"/>
      <c r="B76" s="25"/>
      <c r="C76" s="25"/>
      <c r="D76" s="25"/>
      <c r="E76" s="25"/>
    </row>
    <row r="77" spans="1:5" x14ac:dyDescent="0.25">
      <c r="A77" s="25"/>
      <c r="B77" s="25"/>
      <c r="C77" s="25"/>
      <c r="D77" s="25"/>
      <c r="E77" s="25"/>
    </row>
    <row r="78" spans="1:5" x14ac:dyDescent="0.25">
      <c r="A78" s="25"/>
      <c r="B78" s="25"/>
      <c r="C78" s="25"/>
      <c r="D78" s="25"/>
      <c r="E78" s="25"/>
    </row>
    <row r="79" spans="1:5" x14ac:dyDescent="0.25">
      <c r="A79" s="25"/>
      <c r="B79" s="25"/>
      <c r="C79" s="25"/>
      <c r="D79" s="25"/>
      <c r="E79" s="25"/>
    </row>
    <row r="80" spans="1:5" x14ac:dyDescent="0.25">
      <c r="A80" s="25"/>
      <c r="B80" s="25"/>
      <c r="C80" s="25"/>
      <c r="D80" s="25"/>
      <c r="E80" s="25"/>
    </row>
    <row r="81" spans="1:5" x14ac:dyDescent="0.25">
      <c r="A81" s="25"/>
      <c r="B81" s="25"/>
      <c r="C81" s="25"/>
      <c r="D81" s="25"/>
      <c r="E81" s="25"/>
    </row>
  </sheetData>
  <mergeCells count="35">
    <mergeCell ref="B36:D36"/>
    <mergeCell ref="B19:D19"/>
    <mergeCell ref="A2:D2"/>
    <mergeCell ref="B23:D23"/>
    <mergeCell ref="B15:D15"/>
    <mergeCell ref="A1:D1"/>
    <mergeCell ref="A5:D5"/>
    <mergeCell ref="B34:D34"/>
    <mergeCell ref="A3:D3"/>
    <mergeCell ref="B11:D11"/>
    <mergeCell ref="B9:D9"/>
    <mergeCell ref="B7:D7"/>
    <mergeCell ref="C22:D22"/>
    <mergeCell ref="C16:D16"/>
    <mergeCell ref="C17:D17"/>
    <mergeCell ref="C18:D18"/>
    <mergeCell ref="C21:D21"/>
    <mergeCell ref="C13:D13"/>
    <mergeCell ref="C14:D14"/>
    <mergeCell ref="A55:D55"/>
    <mergeCell ref="C24:D24"/>
    <mergeCell ref="C25:D25"/>
    <mergeCell ref="C27:D27"/>
    <mergeCell ref="C28:D28"/>
    <mergeCell ref="C30:D30"/>
    <mergeCell ref="C51:D51"/>
    <mergeCell ref="C41:D41"/>
    <mergeCell ref="A31:D31"/>
    <mergeCell ref="A32:D32"/>
    <mergeCell ref="A33:D33"/>
    <mergeCell ref="C39:D39"/>
    <mergeCell ref="A29:D29"/>
    <mergeCell ref="A52:D52"/>
    <mergeCell ref="A26:D26"/>
    <mergeCell ref="A49:D49"/>
  </mergeCells>
  <dataValidations disablePrompts="1" count="1">
    <dataValidation allowBlank="1" showInputMessage="1" sqref="B34:D34"/>
  </dataValidations>
  <pageMargins left="0.4" right="0.4" top="0.2" bottom="0.2" header="0.3" footer="0.3"/>
  <pageSetup scale="88" orientation="portrait" r:id="rId1"/>
  <rowBreaks count="1" manualBreakCount="1">
    <brk id="33" max="3" man="1"/>
  </row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Validation!$A$16:$A$17</xm:f>
          </x14:formula1>
          <xm:sqref>B13</xm:sqref>
        </x14:dataValidation>
        <x14:dataValidation type="list" allowBlank="1" showInputMessage="1" showErrorMessage="1">
          <x14:formula1>
            <xm:f>Validation!$A$2:$A$13</xm:f>
          </x14:formula1>
          <xm:sqref>B15:D15</xm:sqref>
        </x14:dataValidation>
        <x14:dataValidation type="list" allowBlank="1" showInputMessage="1">
          <x14:formula1>
            <xm:f>Validation!C$2:C$27</xm:f>
          </x14:formula1>
          <xm:sqref>B7:D7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148"/>
  <sheetViews>
    <sheetView showGridLines="0" zoomScale="130" zoomScaleNormal="130" zoomScaleSheetLayoutView="80" workbookViewId="0">
      <selection sqref="A1:I1"/>
    </sheetView>
  </sheetViews>
  <sheetFormatPr defaultRowHeight="12.75" x14ac:dyDescent="0.2"/>
  <cols>
    <col min="1" max="1" width="23.28515625" style="1" customWidth="1"/>
    <col min="2" max="6" width="12" style="1" customWidth="1"/>
    <col min="7" max="9" width="14.140625" style="1" customWidth="1"/>
    <col min="10" max="16384" width="9.140625" style="1"/>
  </cols>
  <sheetData>
    <row r="1" spans="1:9" ht="13.5" customHeight="1" x14ac:dyDescent="0.25">
      <c r="A1" s="153" t="s">
        <v>0</v>
      </c>
      <c r="B1" s="153"/>
      <c r="C1" s="153"/>
      <c r="D1" s="153"/>
      <c r="E1" s="153"/>
      <c r="F1" s="153"/>
      <c r="G1" s="153"/>
      <c r="H1" s="153"/>
      <c r="I1" s="153"/>
    </row>
    <row r="2" spans="1:9" ht="13.5" customHeight="1" x14ac:dyDescent="0.25">
      <c r="A2" s="119" t="s">
        <v>148</v>
      </c>
      <c r="B2" s="119"/>
      <c r="C2" s="119"/>
      <c r="D2" s="119"/>
      <c r="E2" s="119"/>
      <c r="F2" s="119"/>
      <c r="G2" s="119"/>
      <c r="H2" s="119"/>
      <c r="I2" s="119"/>
    </row>
    <row r="3" spans="1:9" ht="13.5" customHeight="1" x14ac:dyDescent="0.25">
      <c r="A3" s="153" t="s">
        <v>142</v>
      </c>
      <c r="B3" s="153"/>
      <c r="C3" s="153"/>
      <c r="D3" s="153"/>
      <c r="E3" s="153"/>
      <c r="F3" s="153"/>
      <c r="G3" s="153"/>
      <c r="H3" s="153"/>
      <c r="I3" s="153"/>
    </row>
    <row r="4" spans="1:9" ht="13.5" customHeight="1" x14ac:dyDescent="0.25">
      <c r="A4" s="153" t="s">
        <v>128</v>
      </c>
      <c r="B4" s="153"/>
      <c r="C4" s="153"/>
      <c r="D4" s="153"/>
      <c r="E4" s="153"/>
      <c r="F4" s="153"/>
      <c r="G4" s="153"/>
      <c r="H4" s="153"/>
      <c r="I4" s="153"/>
    </row>
    <row r="5" spans="1:9" ht="13.5" customHeight="1" x14ac:dyDescent="0.25">
      <c r="A5" s="154" t="s">
        <v>189</v>
      </c>
      <c r="B5" s="154"/>
      <c r="C5" s="154"/>
      <c r="D5" s="154"/>
      <c r="E5" s="154"/>
      <c r="F5" s="154"/>
      <c r="G5" s="154"/>
      <c r="H5" s="154"/>
      <c r="I5" s="154"/>
    </row>
    <row r="6" spans="1:9" ht="15" x14ac:dyDescent="0.25">
      <c r="A6" s="121" t="s">
        <v>191</v>
      </c>
      <c r="B6" s="121"/>
      <c r="C6" s="121"/>
      <c r="D6" s="121"/>
      <c r="E6" s="121"/>
      <c r="F6" s="121"/>
      <c r="G6" s="121"/>
      <c r="H6" s="121"/>
      <c r="I6" s="121"/>
    </row>
    <row r="7" spans="1:9" ht="6" customHeight="1" x14ac:dyDescent="0.2">
      <c r="A7" s="90"/>
      <c r="B7" s="90"/>
      <c r="C7" s="90"/>
      <c r="D7" s="90"/>
      <c r="E7" s="90"/>
      <c r="F7" s="90"/>
      <c r="G7" s="90"/>
      <c r="H7" s="90"/>
      <c r="I7" s="90"/>
    </row>
    <row r="8" spans="1:9" ht="30" customHeight="1" x14ac:dyDescent="0.25">
      <c r="A8" s="155" t="s">
        <v>144</v>
      </c>
      <c r="B8" s="155"/>
      <c r="C8" s="155"/>
      <c r="D8" s="155"/>
      <c r="E8" s="155"/>
      <c r="F8" s="155"/>
      <c r="G8" s="155"/>
      <c r="H8" s="155"/>
      <c r="I8" s="155"/>
    </row>
    <row r="9" spans="1:9" ht="6" customHeight="1" x14ac:dyDescent="0.2">
      <c r="A9" s="23"/>
      <c r="B9" s="22"/>
      <c r="C9" s="22"/>
      <c r="D9" s="22"/>
      <c r="E9" s="22"/>
      <c r="F9" s="22"/>
      <c r="G9" s="22"/>
      <c r="H9" s="22"/>
      <c r="I9" s="22"/>
    </row>
    <row r="10" spans="1:9" ht="47.25" x14ac:dyDescent="0.25">
      <c r="A10" s="64" t="s">
        <v>85</v>
      </c>
      <c r="B10" s="65" t="s">
        <v>95</v>
      </c>
      <c r="C10" s="65" t="s">
        <v>155</v>
      </c>
      <c r="D10" s="65" t="s">
        <v>156</v>
      </c>
      <c r="E10" s="65" t="s">
        <v>96</v>
      </c>
      <c r="F10" s="65" t="s">
        <v>185</v>
      </c>
      <c r="G10" s="65" t="s">
        <v>157</v>
      </c>
      <c r="H10" s="65" t="s">
        <v>158</v>
      </c>
      <c r="I10" s="66" t="s">
        <v>159</v>
      </c>
    </row>
    <row r="11" spans="1:9" s="53" customFormat="1" ht="15.75" x14ac:dyDescent="0.25">
      <c r="A11" s="55"/>
      <c r="B11" s="56"/>
      <c r="C11" s="56"/>
      <c r="D11" s="56"/>
      <c r="E11" s="56"/>
      <c r="F11" s="56"/>
      <c r="G11" s="56"/>
      <c r="H11" s="56"/>
      <c r="I11" s="56"/>
    </row>
    <row r="12" spans="1:9" ht="15" x14ac:dyDescent="0.25">
      <c r="A12" s="69" t="s">
        <v>78</v>
      </c>
      <c r="B12" s="61"/>
      <c r="C12" s="61"/>
      <c r="D12" s="61"/>
      <c r="E12" s="62"/>
      <c r="F12" s="62"/>
      <c r="G12" s="62"/>
      <c r="H12" s="62"/>
      <c r="I12" s="63"/>
    </row>
    <row r="13" spans="1:9" x14ac:dyDescent="0.2">
      <c r="A13" s="59" t="s">
        <v>83</v>
      </c>
      <c r="B13" s="82">
        <v>32</v>
      </c>
      <c r="C13" s="82">
        <v>32</v>
      </c>
      <c r="D13" s="82">
        <v>32</v>
      </c>
      <c r="E13" s="118">
        <f>15688+150-19</f>
        <v>15819</v>
      </c>
      <c r="F13" s="57">
        <f>E13*1.009</f>
        <v>15961.370999999999</v>
      </c>
      <c r="G13" s="103">
        <f>C13*F13</f>
        <v>510763.87199999997</v>
      </c>
      <c r="H13" s="103">
        <f>I13-G13</f>
        <v>0</v>
      </c>
      <c r="I13" s="103">
        <f>F13*D13</f>
        <v>510763.87199999997</v>
      </c>
    </row>
    <row r="14" spans="1:9" x14ac:dyDescent="0.2">
      <c r="A14" s="59" t="s">
        <v>82</v>
      </c>
      <c r="B14" s="82">
        <v>32</v>
      </c>
      <c r="C14" s="82">
        <v>32</v>
      </c>
      <c r="D14" s="82">
        <v>32</v>
      </c>
      <c r="E14" s="118">
        <f>5279+51</f>
        <v>5330</v>
      </c>
      <c r="F14" s="57">
        <f t="shared" ref="F14:F16" si="0">E14*1.009</f>
        <v>5377.9699999999993</v>
      </c>
      <c r="G14" s="116">
        <f t="shared" ref="G14:G16" si="1">C14*F14</f>
        <v>172095.03999999998</v>
      </c>
      <c r="H14" s="103">
        <f>I14-G14</f>
        <v>0</v>
      </c>
      <c r="I14" s="103">
        <f>F14*D14</f>
        <v>172095.03999999998</v>
      </c>
    </row>
    <row r="15" spans="1:9" x14ac:dyDescent="0.2">
      <c r="A15" s="59" t="s">
        <v>81</v>
      </c>
      <c r="B15" s="82">
        <v>32</v>
      </c>
      <c r="C15" s="82">
        <v>32</v>
      </c>
      <c r="D15" s="82">
        <v>32</v>
      </c>
      <c r="E15" s="118">
        <f>905+9</f>
        <v>914</v>
      </c>
      <c r="F15" s="57">
        <f t="shared" si="0"/>
        <v>922.22599999999989</v>
      </c>
      <c r="G15" s="116">
        <f t="shared" si="1"/>
        <v>29511.231999999996</v>
      </c>
      <c r="H15" s="103">
        <f>I15-G15</f>
        <v>0</v>
      </c>
      <c r="I15" s="103">
        <f>F15*D15</f>
        <v>29511.231999999996</v>
      </c>
    </row>
    <row r="16" spans="1:9" x14ac:dyDescent="0.2">
      <c r="A16" s="59" t="s">
        <v>80</v>
      </c>
      <c r="B16" s="82">
        <v>0</v>
      </c>
      <c r="C16" s="82">
        <v>0</v>
      </c>
      <c r="D16" s="82">
        <v>0</v>
      </c>
      <c r="E16" s="118">
        <f>542+5</f>
        <v>547</v>
      </c>
      <c r="F16" s="57">
        <f t="shared" si="0"/>
        <v>551.92299999999989</v>
      </c>
      <c r="G16" s="116">
        <f t="shared" si="1"/>
        <v>0</v>
      </c>
      <c r="H16" s="103">
        <f>I16-G16</f>
        <v>0</v>
      </c>
      <c r="I16" s="103">
        <f>F16*D16</f>
        <v>0</v>
      </c>
    </row>
    <row r="17" spans="1:9" x14ac:dyDescent="0.2">
      <c r="A17" s="100" t="s">
        <v>86</v>
      </c>
      <c r="B17" s="101"/>
      <c r="C17" s="101"/>
      <c r="D17" s="101"/>
      <c r="E17" s="102">
        <f>SUM(E13:E16)</f>
        <v>22610</v>
      </c>
      <c r="F17" s="102">
        <f>SUM(F13:F16)</f>
        <v>22813.489999999998</v>
      </c>
      <c r="G17" s="106">
        <f>SUM(G13:G16)</f>
        <v>712370.14399999997</v>
      </c>
      <c r="H17" s="106">
        <f>SUM(H13:H16)</f>
        <v>0</v>
      </c>
      <c r="I17" s="106">
        <f>SUM(I13:I16)</f>
        <v>712370.14399999997</v>
      </c>
    </row>
    <row r="18" spans="1:9" s="52" customFormat="1" ht="8.1" customHeight="1" x14ac:dyDescent="0.2">
      <c r="A18" s="60"/>
      <c r="B18" s="83"/>
      <c r="C18" s="83"/>
      <c r="D18" s="83"/>
      <c r="E18" s="54"/>
      <c r="F18" s="54"/>
      <c r="G18" s="104"/>
      <c r="H18" s="104"/>
      <c r="I18" s="104"/>
    </row>
    <row r="19" spans="1:9" ht="15" x14ac:dyDescent="0.25">
      <c r="A19" s="68" t="s">
        <v>79</v>
      </c>
      <c r="B19" s="83"/>
      <c r="C19" s="83"/>
      <c r="D19" s="83"/>
      <c r="E19" s="54"/>
      <c r="F19" s="54"/>
      <c r="G19" s="104"/>
      <c r="H19" s="104"/>
      <c r="I19" s="104"/>
    </row>
    <row r="20" spans="1:9" x14ac:dyDescent="0.2">
      <c r="A20" s="59" t="s">
        <v>83</v>
      </c>
      <c r="B20" s="82">
        <v>32</v>
      </c>
      <c r="C20" s="82">
        <v>32</v>
      </c>
      <c r="D20" s="82">
        <v>32</v>
      </c>
      <c r="E20" s="118">
        <f>14149+93-17</f>
        <v>14225</v>
      </c>
      <c r="F20" s="57">
        <f>E20*1.009</f>
        <v>14353.024999999998</v>
      </c>
      <c r="G20" s="103">
        <f>C20*F20</f>
        <v>459296.79999999993</v>
      </c>
      <c r="H20" s="103">
        <f>I20-G20</f>
        <v>0</v>
      </c>
      <c r="I20" s="103">
        <f>F20*D20</f>
        <v>459296.79999999993</v>
      </c>
    </row>
    <row r="21" spans="1:9" x14ac:dyDescent="0.2">
      <c r="A21" s="59" t="s">
        <v>82</v>
      </c>
      <c r="B21" s="82">
        <v>32</v>
      </c>
      <c r="C21" s="82">
        <v>32</v>
      </c>
      <c r="D21" s="82">
        <v>32</v>
      </c>
      <c r="E21" s="118">
        <f>4566+30</f>
        <v>4596</v>
      </c>
      <c r="F21" s="57">
        <f t="shared" ref="F21:F23" si="2">E21*1.009</f>
        <v>4637.3639999999996</v>
      </c>
      <c r="G21" s="116">
        <f t="shared" ref="G21:G23" si="3">C21*F21</f>
        <v>148395.64799999999</v>
      </c>
      <c r="H21" s="103">
        <f>I21-G21</f>
        <v>0</v>
      </c>
      <c r="I21" s="103">
        <f>F21*D21</f>
        <v>148395.64799999999</v>
      </c>
    </row>
    <row r="22" spans="1:9" x14ac:dyDescent="0.2">
      <c r="A22" s="59" t="s">
        <v>81</v>
      </c>
      <c r="B22" s="82">
        <v>32</v>
      </c>
      <c r="C22" s="82">
        <v>32</v>
      </c>
      <c r="D22" s="82">
        <v>32</v>
      </c>
      <c r="E22" s="118">
        <f>806+5</f>
        <v>811</v>
      </c>
      <c r="F22" s="57">
        <f t="shared" si="2"/>
        <v>818.29899999999986</v>
      </c>
      <c r="G22" s="116">
        <f t="shared" si="3"/>
        <v>26185.567999999996</v>
      </c>
      <c r="H22" s="103">
        <f>I22-G22</f>
        <v>0</v>
      </c>
      <c r="I22" s="103">
        <f>F22*D22</f>
        <v>26185.567999999996</v>
      </c>
    </row>
    <row r="23" spans="1:9" x14ac:dyDescent="0.2">
      <c r="A23" s="59" t="s">
        <v>80</v>
      </c>
      <c r="B23" s="82">
        <v>0</v>
      </c>
      <c r="C23" s="82">
        <v>0</v>
      </c>
      <c r="D23" s="82">
        <v>0</v>
      </c>
      <c r="E23" s="118">
        <f>488+3</f>
        <v>491</v>
      </c>
      <c r="F23" s="57">
        <f t="shared" si="2"/>
        <v>495.41899999999993</v>
      </c>
      <c r="G23" s="116">
        <f t="shared" si="3"/>
        <v>0</v>
      </c>
      <c r="H23" s="103">
        <f>I23-G23</f>
        <v>0</v>
      </c>
      <c r="I23" s="103">
        <f>F23*D23</f>
        <v>0</v>
      </c>
    </row>
    <row r="24" spans="1:9" x14ac:dyDescent="0.2">
      <c r="A24" s="100" t="s">
        <v>87</v>
      </c>
      <c r="B24" s="101"/>
      <c r="C24" s="101"/>
      <c r="D24" s="101"/>
      <c r="E24" s="102">
        <f>SUM(E20:E23)</f>
        <v>20123</v>
      </c>
      <c r="F24" s="102">
        <f t="shared" ref="F24" si="4">SUM(F20:F23)</f>
        <v>20304.106999999996</v>
      </c>
      <c r="G24" s="106">
        <f t="shared" ref="G24" si="5">SUM(G20:G23)</f>
        <v>633878.01599999983</v>
      </c>
      <c r="H24" s="106">
        <f t="shared" ref="H24" si="6">SUM(H20:H23)</f>
        <v>0</v>
      </c>
      <c r="I24" s="106">
        <f t="shared" ref="I24" si="7">SUM(I20:I23)</f>
        <v>633878.01599999983</v>
      </c>
    </row>
    <row r="25" spans="1:9" s="52" customFormat="1" ht="8.1" customHeight="1" x14ac:dyDescent="0.2">
      <c r="A25" s="60"/>
      <c r="B25" s="83"/>
      <c r="C25" s="83"/>
      <c r="D25" s="83"/>
      <c r="E25" s="54"/>
      <c r="F25" s="54"/>
      <c r="G25" s="104"/>
      <c r="H25" s="104"/>
      <c r="I25" s="104"/>
    </row>
    <row r="26" spans="1:9" ht="15" x14ac:dyDescent="0.25">
      <c r="A26" s="67" t="s">
        <v>84</v>
      </c>
      <c r="B26" s="84"/>
      <c r="C26" s="84"/>
      <c r="D26" s="84"/>
      <c r="E26" s="58"/>
      <c r="F26" s="58"/>
      <c r="G26" s="105"/>
      <c r="H26" s="105"/>
      <c r="I26" s="105"/>
    </row>
    <row r="27" spans="1:9" x14ac:dyDescent="0.2">
      <c r="A27" s="59" t="s">
        <v>83</v>
      </c>
      <c r="B27" s="82">
        <v>16</v>
      </c>
      <c r="C27" s="82">
        <v>16</v>
      </c>
      <c r="D27" s="82">
        <v>16</v>
      </c>
      <c r="E27" s="118">
        <f>2284-116</f>
        <v>2168</v>
      </c>
      <c r="F27" s="57">
        <f>E27*1.009</f>
        <v>2187.5119999999997</v>
      </c>
      <c r="G27" s="103">
        <f>C27*F27</f>
        <v>35000.191999999995</v>
      </c>
      <c r="H27" s="103">
        <f>I27-G27</f>
        <v>0</v>
      </c>
      <c r="I27" s="103">
        <f>F27*D27</f>
        <v>35000.191999999995</v>
      </c>
    </row>
    <row r="28" spans="1:9" x14ac:dyDescent="0.2">
      <c r="A28" s="59" t="s">
        <v>82</v>
      </c>
      <c r="B28" s="82">
        <v>16</v>
      </c>
      <c r="C28" s="82">
        <v>16</v>
      </c>
      <c r="D28" s="82">
        <v>16</v>
      </c>
      <c r="E28" s="118">
        <f>1412-72</f>
        <v>1340</v>
      </c>
      <c r="F28" s="57">
        <f t="shared" ref="F28:F30" si="8">E28*1.009</f>
        <v>1352.06</v>
      </c>
      <c r="G28" s="116">
        <f t="shared" ref="G28:G30" si="9">C28*F28</f>
        <v>21632.959999999999</v>
      </c>
      <c r="H28" s="103">
        <f>I28-G28</f>
        <v>0</v>
      </c>
      <c r="I28" s="103">
        <f>F28*D28</f>
        <v>21632.959999999999</v>
      </c>
    </row>
    <row r="29" spans="1:9" x14ac:dyDescent="0.2">
      <c r="A29" s="59" t="s">
        <v>81</v>
      </c>
      <c r="B29" s="82">
        <v>16</v>
      </c>
      <c r="C29" s="82">
        <v>16</v>
      </c>
      <c r="D29" s="82">
        <v>16</v>
      </c>
      <c r="E29" s="118">
        <f>2476-126</f>
        <v>2350</v>
      </c>
      <c r="F29" s="57">
        <f t="shared" si="8"/>
        <v>2371.1499999999996</v>
      </c>
      <c r="G29" s="116">
        <f t="shared" si="9"/>
        <v>37938.399999999994</v>
      </c>
      <c r="H29" s="103">
        <f>I29-G29</f>
        <v>0</v>
      </c>
      <c r="I29" s="103">
        <f>F29*D29</f>
        <v>37938.399999999994</v>
      </c>
    </row>
    <row r="30" spans="1:9" x14ac:dyDescent="0.2">
      <c r="A30" s="59" t="s">
        <v>80</v>
      </c>
      <c r="B30" s="82">
        <v>0</v>
      </c>
      <c r="C30" s="82">
        <v>0</v>
      </c>
      <c r="D30" s="82">
        <v>0</v>
      </c>
      <c r="E30" s="118">
        <f>148-7</f>
        <v>141</v>
      </c>
      <c r="F30" s="57">
        <f t="shared" si="8"/>
        <v>142.26899999999998</v>
      </c>
      <c r="G30" s="116">
        <f t="shared" si="9"/>
        <v>0</v>
      </c>
      <c r="H30" s="103">
        <f>I30-G30</f>
        <v>0</v>
      </c>
      <c r="I30" s="103">
        <f>F30*D30</f>
        <v>0</v>
      </c>
    </row>
    <row r="31" spans="1:9" x14ac:dyDescent="0.2">
      <c r="A31" s="100" t="s">
        <v>88</v>
      </c>
      <c r="B31" s="101"/>
      <c r="C31" s="101"/>
      <c r="D31" s="101"/>
      <c r="E31" s="102">
        <f>SUM(E27:E30)</f>
        <v>5999</v>
      </c>
      <c r="F31" s="102">
        <f t="shared" ref="F31" si="10">SUM(F27:F30)</f>
        <v>6052.991</v>
      </c>
      <c r="G31" s="106">
        <f t="shared" ref="G31" si="11">SUM(G27:G30)</f>
        <v>94571.551999999996</v>
      </c>
      <c r="H31" s="106">
        <f t="shared" ref="H31" si="12">SUM(H27:H30)</f>
        <v>0</v>
      </c>
      <c r="I31" s="106">
        <f t="shared" ref="I31" si="13">SUM(I27:I30)</f>
        <v>94571.551999999996</v>
      </c>
    </row>
    <row r="32" spans="1:9" ht="8.1" customHeight="1" x14ac:dyDescent="0.2">
      <c r="A32" s="60"/>
      <c r="B32" s="83"/>
      <c r="C32" s="83"/>
      <c r="D32" s="83"/>
      <c r="E32" s="54"/>
      <c r="F32" s="54"/>
      <c r="G32" s="104"/>
      <c r="H32" s="104"/>
      <c r="I32" s="104"/>
    </row>
    <row r="33" spans="1:9" x14ac:dyDescent="0.2">
      <c r="A33" s="13" t="s">
        <v>89</v>
      </c>
      <c r="B33" s="85"/>
      <c r="C33" s="85"/>
      <c r="D33" s="85"/>
      <c r="E33" s="21">
        <f>E31+E24+E17</f>
        <v>48732</v>
      </c>
      <c r="F33" s="21">
        <f t="shared" ref="F33:I33" si="14">F31+F24+F17</f>
        <v>49170.587999999996</v>
      </c>
      <c r="G33" s="77">
        <f t="shared" si="14"/>
        <v>1440819.7119999998</v>
      </c>
      <c r="H33" s="77">
        <f t="shared" si="14"/>
        <v>0</v>
      </c>
      <c r="I33" s="77">
        <f t="shared" si="14"/>
        <v>1440819.7119999998</v>
      </c>
    </row>
    <row r="34" spans="1:9" ht="13.15" customHeight="1" x14ac:dyDescent="0.2"/>
    <row r="35" spans="1:9" ht="13.15" customHeight="1" x14ac:dyDescent="0.2"/>
    <row r="36" spans="1:9" ht="13.15" customHeight="1" x14ac:dyDescent="0.2"/>
    <row r="37" spans="1:9" ht="13.15" customHeight="1" x14ac:dyDescent="0.2"/>
    <row r="38" spans="1:9" ht="13.15" customHeight="1" x14ac:dyDescent="0.2"/>
    <row r="39" spans="1:9" ht="13.15" customHeight="1" x14ac:dyDescent="0.2"/>
    <row r="40" spans="1:9" ht="13.15" customHeight="1" x14ac:dyDescent="0.2"/>
    <row r="41" spans="1:9" ht="13.15" customHeight="1" x14ac:dyDescent="0.2"/>
    <row r="42" spans="1:9" ht="13.15" customHeight="1" x14ac:dyDescent="0.2"/>
    <row r="43" spans="1:9" ht="13.15" customHeight="1" x14ac:dyDescent="0.2"/>
    <row r="44" spans="1:9" ht="13.15" customHeight="1" x14ac:dyDescent="0.2"/>
    <row r="45" spans="1:9" ht="13.15" customHeight="1" x14ac:dyDescent="0.2"/>
    <row r="46" spans="1:9" ht="13.15" customHeight="1" x14ac:dyDescent="0.2"/>
    <row r="47" spans="1:9" ht="13.15" customHeight="1" x14ac:dyDescent="0.2"/>
    <row r="48" spans="1:9"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row r="58" ht="13.15" customHeight="1" x14ac:dyDescent="0.2"/>
    <row r="59" ht="13.15" customHeight="1" x14ac:dyDescent="0.2"/>
    <row r="60" ht="13.15" customHeight="1" x14ac:dyDescent="0.2"/>
    <row r="61" ht="13.15" customHeight="1" x14ac:dyDescent="0.2"/>
    <row r="62" ht="13.15" customHeight="1" x14ac:dyDescent="0.2"/>
    <row r="63" ht="13.15" customHeight="1" x14ac:dyDescent="0.2"/>
    <row r="64" ht="13.15" customHeight="1" x14ac:dyDescent="0.2"/>
    <row r="65" ht="13.15" customHeight="1" x14ac:dyDescent="0.2"/>
    <row r="66" ht="13.15" customHeight="1" x14ac:dyDescent="0.2"/>
    <row r="67" ht="13.15" customHeight="1" x14ac:dyDescent="0.2"/>
    <row r="68" ht="13.15"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row r="77" ht="13.15" customHeight="1" x14ac:dyDescent="0.2"/>
    <row r="78" ht="13.15" customHeight="1" x14ac:dyDescent="0.2"/>
    <row r="79" ht="13.15" customHeight="1" x14ac:dyDescent="0.2"/>
    <row r="80" ht="13.15" customHeight="1" x14ac:dyDescent="0.2"/>
    <row r="81" ht="13.15" customHeight="1" x14ac:dyDescent="0.2"/>
    <row r="82" ht="13.15" customHeight="1" x14ac:dyDescent="0.2"/>
    <row r="83" ht="13.15" customHeight="1" x14ac:dyDescent="0.2"/>
    <row r="84" ht="13.15" customHeight="1" x14ac:dyDescent="0.2"/>
    <row r="85" ht="13.15" customHeight="1" x14ac:dyDescent="0.2"/>
    <row r="86" ht="13.15" customHeight="1" x14ac:dyDescent="0.2"/>
    <row r="87" ht="13.15" customHeight="1" x14ac:dyDescent="0.2"/>
    <row r="88" ht="13.15" customHeight="1" x14ac:dyDescent="0.2"/>
    <row r="89" ht="13.15" customHeight="1" x14ac:dyDescent="0.2"/>
    <row r="90" ht="13.15" customHeight="1" x14ac:dyDescent="0.2"/>
    <row r="91" ht="13.15" customHeight="1" x14ac:dyDescent="0.2"/>
    <row r="92" ht="13.15" customHeight="1" x14ac:dyDescent="0.2"/>
    <row r="93" ht="13.15" customHeight="1" x14ac:dyDescent="0.2"/>
    <row r="94" ht="13.15" customHeight="1" x14ac:dyDescent="0.2"/>
    <row r="95" ht="13.15" customHeight="1" x14ac:dyDescent="0.2"/>
    <row r="96"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sheetData>
  <sortState ref="A23:J26">
    <sortCondition descending="1" ref="A23"/>
  </sortState>
  <mergeCells count="5">
    <mergeCell ref="A1:I1"/>
    <mergeCell ref="A3:I3"/>
    <mergeCell ref="A4:I4"/>
    <mergeCell ref="A5:I5"/>
    <mergeCell ref="A8:I8"/>
  </mergeCells>
  <printOptions horizontalCentered="1"/>
  <pageMargins left="0.25" right="0.25" top="0.25" bottom="0.25" header="0.5" footer="0.5"/>
  <pageSetup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96"/>
  <sheetViews>
    <sheetView showGridLines="0" zoomScale="120" zoomScaleNormal="120" zoomScaleSheetLayoutView="80" workbookViewId="0">
      <pane ySplit="10" topLeftCell="A11" activePane="bottomLeft" state="frozen"/>
      <selection activeCell="A49" sqref="A49:D49"/>
      <selection pane="bottomLeft" activeCell="A11" sqref="A11"/>
    </sheetView>
  </sheetViews>
  <sheetFormatPr defaultRowHeight="12.75" x14ac:dyDescent="0.2"/>
  <cols>
    <col min="1" max="1" width="39" style="1" customWidth="1"/>
    <col min="2" max="4" width="14.7109375" style="1" customWidth="1"/>
    <col min="5" max="7" width="15.7109375" style="1" customWidth="1"/>
    <col min="8" max="16384" width="9.140625" style="1"/>
  </cols>
  <sheetData>
    <row r="1" spans="1:7" ht="14.25" customHeight="1" x14ac:dyDescent="0.25">
      <c r="A1" s="153" t="s">
        <v>0</v>
      </c>
      <c r="B1" s="153"/>
      <c r="C1" s="153"/>
      <c r="D1" s="153"/>
      <c r="E1" s="153"/>
      <c r="F1" s="153"/>
      <c r="G1" s="153"/>
    </row>
    <row r="2" spans="1:7" ht="12.75" customHeight="1" x14ac:dyDescent="0.25">
      <c r="A2" s="119" t="s">
        <v>148</v>
      </c>
      <c r="B2" s="119"/>
      <c r="C2" s="119"/>
      <c r="D2" s="119"/>
      <c r="E2" s="119"/>
      <c r="F2" s="119"/>
      <c r="G2" s="119"/>
    </row>
    <row r="3" spans="1:7" ht="13.5" customHeight="1" x14ac:dyDescent="0.25">
      <c r="A3" s="153" t="s">
        <v>142</v>
      </c>
      <c r="B3" s="153"/>
      <c r="C3" s="153"/>
      <c r="D3" s="153"/>
      <c r="E3" s="153"/>
      <c r="F3" s="153"/>
      <c r="G3" s="153"/>
    </row>
    <row r="4" spans="1:7" ht="13.5" customHeight="1" x14ac:dyDescent="0.25">
      <c r="A4" s="153" t="s">
        <v>128</v>
      </c>
      <c r="B4" s="153"/>
      <c r="C4" s="153"/>
      <c r="D4" s="153"/>
      <c r="E4" s="153"/>
      <c r="F4" s="153"/>
      <c r="G4" s="153"/>
    </row>
    <row r="5" spans="1:7" ht="13.5" customHeight="1" x14ac:dyDescent="0.25">
      <c r="A5" s="154" t="s">
        <v>189</v>
      </c>
      <c r="B5" s="154"/>
      <c r="C5" s="154"/>
      <c r="D5" s="154"/>
      <c r="E5" s="154"/>
      <c r="F5" s="154"/>
      <c r="G5" s="154"/>
    </row>
    <row r="6" spans="1:7" ht="15" x14ac:dyDescent="0.25">
      <c r="A6" s="121" t="str">
        <f>'Revenue StdCtr Ops'!A6</f>
        <v>Date: 11/12/19</v>
      </c>
      <c r="B6" s="121"/>
      <c r="C6" s="121"/>
      <c r="D6" s="121"/>
      <c r="E6" s="121"/>
      <c r="F6" s="121"/>
      <c r="G6" s="121"/>
    </row>
    <row r="7" spans="1:7" ht="6" customHeight="1" x14ac:dyDescent="0.2">
      <c r="A7" s="90"/>
      <c r="B7" s="90"/>
      <c r="C7" s="90"/>
      <c r="D7" s="90"/>
      <c r="E7" s="90"/>
      <c r="F7" s="90"/>
      <c r="G7" s="90"/>
    </row>
    <row r="8" spans="1:7" ht="27.95" customHeight="1" x14ac:dyDescent="0.2">
      <c r="A8" s="162" t="s">
        <v>145</v>
      </c>
      <c r="B8" s="162"/>
      <c r="C8" s="162"/>
      <c r="D8" s="162"/>
      <c r="E8" s="162"/>
      <c r="F8" s="162"/>
      <c r="G8" s="162"/>
    </row>
    <row r="9" spans="1:7" ht="6" customHeight="1" x14ac:dyDescent="0.2">
      <c r="A9" s="23"/>
      <c r="B9" s="2"/>
      <c r="C9" s="3"/>
      <c r="D9" s="3"/>
      <c r="E9" s="3"/>
      <c r="F9" s="3"/>
      <c r="G9" s="3"/>
    </row>
    <row r="10" spans="1:7" ht="25.5" x14ac:dyDescent="0.2">
      <c r="A10" s="4"/>
      <c r="B10" s="5" t="s">
        <v>97</v>
      </c>
      <c r="C10" s="5" t="s">
        <v>160</v>
      </c>
      <c r="D10" s="5" t="s">
        <v>161</v>
      </c>
      <c r="E10" s="5" t="s">
        <v>162</v>
      </c>
      <c r="F10" s="5" t="s">
        <v>158</v>
      </c>
      <c r="G10" s="5" t="s">
        <v>159</v>
      </c>
    </row>
    <row r="11" spans="1:7" x14ac:dyDescent="0.2">
      <c r="A11" s="6" t="s">
        <v>3</v>
      </c>
      <c r="B11" s="8"/>
      <c r="C11" s="8"/>
      <c r="D11" s="9"/>
      <c r="E11" s="9"/>
      <c r="F11" s="9"/>
      <c r="G11" s="9"/>
    </row>
    <row r="12" spans="1:7" x14ac:dyDescent="0.2">
      <c r="A12" s="159" t="s">
        <v>4</v>
      </c>
      <c r="B12" s="160"/>
      <c r="C12" s="160"/>
      <c r="D12" s="160"/>
      <c r="E12" s="160"/>
      <c r="F12" s="160"/>
      <c r="G12" s="161"/>
    </row>
    <row r="13" spans="1:7" x14ac:dyDescent="0.2">
      <c r="A13" s="10" t="s">
        <v>66</v>
      </c>
      <c r="B13" s="70">
        <v>1359087</v>
      </c>
      <c r="C13" s="70">
        <v>1423825</v>
      </c>
      <c r="D13" s="70">
        <v>1423328</v>
      </c>
      <c r="E13" s="70">
        <f>'Revenue StdCtr Ops'!G33</f>
        <v>1440819.7119999998</v>
      </c>
      <c r="F13" s="70">
        <f>'Revenue StdCtr Ops'!H33</f>
        <v>0</v>
      </c>
      <c r="G13" s="70">
        <f>'Revenue StdCtr Ops'!I33</f>
        <v>1440819.7119999998</v>
      </c>
    </row>
    <row r="14" spans="1:7" x14ac:dyDescent="0.2">
      <c r="A14" s="11" t="s">
        <v>5</v>
      </c>
      <c r="B14" s="70"/>
      <c r="C14" s="70"/>
      <c r="D14" s="70"/>
      <c r="E14" s="70"/>
      <c r="F14" s="70"/>
      <c r="G14" s="71">
        <f t="shared" ref="G14:G34" si="0">E14+F14</f>
        <v>0</v>
      </c>
    </row>
    <row r="15" spans="1:7" x14ac:dyDescent="0.2">
      <c r="A15" s="10" t="s">
        <v>6</v>
      </c>
      <c r="B15" s="70"/>
      <c r="C15" s="70"/>
      <c r="D15" s="70"/>
      <c r="E15" s="70"/>
      <c r="F15" s="70"/>
      <c r="G15" s="71">
        <f t="shared" si="0"/>
        <v>0</v>
      </c>
    </row>
    <row r="16" spans="1:7" x14ac:dyDescent="0.2">
      <c r="A16" s="156" t="s">
        <v>7</v>
      </c>
      <c r="B16" s="157"/>
      <c r="C16" s="157"/>
      <c r="D16" s="157"/>
      <c r="E16" s="157"/>
      <c r="F16" s="157"/>
      <c r="G16" s="158"/>
    </row>
    <row r="17" spans="1:7" x14ac:dyDescent="0.2">
      <c r="A17" s="10" t="s">
        <v>8</v>
      </c>
      <c r="B17" s="70"/>
      <c r="C17" s="70"/>
      <c r="D17" s="70"/>
      <c r="E17" s="70"/>
      <c r="F17" s="70"/>
      <c r="G17" s="71">
        <f t="shared" si="0"/>
        <v>0</v>
      </c>
    </row>
    <row r="18" spans="1:7" x14ac:dyDescent="0.2">
      <c r="A18" s="10" t="s">
        <v>9</v>
      </c>
      <c r="B18" s="70"/>
      <c r="C18" s="70"/>
      <c r="D18" s="70"/>
      <c r="E18" s="70"/>
      <c r="F18" s="70"/>
      <c r="G18" s="71">
        <f t="shared" si="0"/>
        <v>0</v>
      </c>
    </row>
    <row r="19" spans="1:7" x14ac:dyDescent="0.2">
      <c r="A19" s="10" t="s">
        <v>10</v>
      </c>
      <c r="B19" s="70"/>
      <c r="C19" s="70"/>
      <c r="D19" s="70"/>
      <c r="E19" s="70"/>
      <c r="F19" s="70"/>
      <c r="G19" s="71">
        <f t="shared" si="0"/>
        <v>0</v>
      </c>
    </row>
    <row r="20" spans="1:7" x14ac:dyDescent="0.2">
      <c r="A20" s="10" t="s">
        <v>11</v>
      </c>
      <c r="B20" s="70"/>
      <c r="C20" s="70"/>
      <c r="D20" s="70"/>
      <c r="E20" s="70"/>
      <c r="F20" s="70"/>
      <c r="G20" s="71">
        <f t="shared" si="0"/>
        <v>0</v>
      </c>
    </row>
    <row r="21" spans="1:7" x14ac:dyDescent="0.2">
      <c r="A21" s="10" t="s">
        <v>12</v>
      </c>
      <c r="B21" s="70"/>
      <c r="C21" s="70"/>
      <c r="D21" s="70"/>
      <c r="E21" s="70"/>
      <c r="F21" s="70"/>
      <c r="G21" s="71">
        <f t="shared" si="0"/>
        <v>0</v>
      </c>
    </row>
    <row r="22" spans="1:7" x14ac:dyDescent="0.2">
      <c r="A22" s="10" t="s">
        <v>13</v>
      </c>
      <c r="B22" s="70"/>
      <c r="C22" s="70"/>
      <c r="D22" s="70"/>
      <c r="E22" s="70"/>
      <c r="F22" s="70"/>
      <c r="G22" s="71">
        <f t="shared" si="0"/>
        <v>0</v>
      </c>
    </row>
    <row r="23" spans="1:7" x14ac:dyDescent="0.2">
      <c r="A23" s="10" t="s">
        <v>14</v>
      </c>
      <c r="B23" s="70"/>
      <c r="C23" s="70"/>
      <c r="D23" s="70"/>
      <c r="E23" s="70"/>
      <c r="F23" s="70"/>
      <c r="G23" s="71">
        <f t="shared" si="0"/>
        <v>0</v>
      </c>
    </row>
    <row r="24" spans="1:7" x14ac:dyDescent="0.2">
      <c r="A24" s="10" t="s">
        <v>15</v>
      </c>
      <c r="B24" s="70"/>
      <c r="C24" s="70"/>
      <c r="D24" s="70"/>
      <c r="E24" s="70"/>
      <c r="F24" s="70"/>
      <c r="G24" s="71">
        <f t="shared" si="0"/>
        <v>0</v>
      </c>
    </row>
    <row r="25" spans="1:7" x14ac:dyDescent="0.2">
      <c r="A25" s="10" t="s">
        <v>16</v>
      </c>
      <c r="B25" s="70"/>
      <c r="C25" s="70"/>
      <c r="D25" s="70"/>
      <c r="E25" s="70"/>
      <c r="F25" s="70"/>
      <c r="G25" s="71">
        <f t="shared" si="0"/>
        <v>0</v>
      </c>
    </row>
    <row r="26" spans="1:7" x14ac:dyDescent="0.2">
      <c r="A26" s="10" t="s">
        <v>17</v>
      </c>
      <c r="B26" s="70"/>
      <c r="C26" s="70"/>
      <c r="D26" s="70"/>
      <c r="E26" s="70"/>
      <c r="F26" s="70"/>
      <c r="G26" s="71">
        <f t="shared" si="0"/>
        <v>0</v>
      </c>
    </row>
    <row r="27" spans="1:7" x14ac:dyDescent="0.2">
      <c r="A27" s="10" t="s">
        <v>18</v>
      </c>
      <c r="B27" s="70"/>
      <c r="C27" s="70"/>
      <c r="D27" s="70"/>
      <c r="E27" s="70"/>
      <c r="F27" s="70"/>
      <c r="G27" s="71">
        <f t="shared" si="0"/>
        <v>0</v>
      </c>
    </row>
    <row r="28" spans="1:7" x14ac:dyDescent="0.2">
      <c r="A28" s="10" t="s">
        <v>19</v>
      </c>
      <c r="B28" s="70"/>
      <c r="C28" s="70"/>
      <c r="D28" s="70"/>
      <c r="E28" s="70"/>
      <c r="F28" s="70"/>
      <c r="G28" s="71">
        <f t="shared" si="0"/>
        <v>0</v>
      </c>
    </row>
    <row r="29" spans="1:7" x14ac:dyDescent="0.2">
      <c r="A29" s="10" t="s">
        <v>20</v>
      </c>
      <c r="B29" s="70"/>
      <c r="C29" s="70"/>
      <c r="D29" s="70"/>
      <c r="E29" s="70"/>
      <c r="F29" s="70"/>
      <c r="G29" s="71">
        <f t="shared" si="0"/>
        <v>0</v>
      </c>
    </row>
    <row r="30" spans="1:7" x14ac:dyDescent="0.2">
      <c r="A30" s="10" t="s">
        <v>91</v>
      </c>
      <c r="B30" s="70"/>
      <c r="C30" s="70"/>
      <c r="D30" s="70"/>
      <c r="E30" s="70"/>
      <c r="F30" s="70"/>
      <c r="G30" s="71">
        <f t="shared" si="0"/>
        <v>0</v>
      </c>
    </row>
    <row r="31" spans="1:7" x14ac:dyDescent="0.2">
      <c r="A31" s="10" t="s">
        <v>21</v>
      </c>
      <c r="B31" s="70">
        <v>587110</v>
      </c>
      <c r="C31" s="70">
        <f>3610.5+200059.5+442038.34+18848.1</f>
        <v>664556.44000000006</v>
      </c>
      <c r="D31" s="70">
        <v>377407</v>
      </c>
      <c r="E31" s="70">
        <v>206087</v>
      </c>
      <c r="F31" s="70"/>
      <c r="G31" s="71">
        <f t="shared" si="0"/>
        <v>206087</v>
      </c>
    </row>
    <row r="32" spans="1:7" x14ac:dyDescent="0.2">
      <c r="A32" s="156" t="s">
        <v>22</v>
      </c>
      <c r="B32" s="157"/>
      <c r="C32" s="157"/>
      <c r="D32" s="157"/>
      <c r="E32" s="157"/>
      <c r="F32" s="157"/>
      <c r="G32" s="158"/>
    </row>
    <row r="33" spans="1:7" x14ac:dyDescent="0.2">
      <c r="A33" s="12" t="s">
        <v>23</v>
      </c>
      <c r="B33" s="70"/>
      <c r="C33" s="70"/>
      <c r="D33" s="71"/>
      <c r="E33" s="71"/>
      <c r="F33" s="71"/>
      <c r="G33" s="71">
        <f t="shared" si="0"/>
        <v>0</v>
      </c>
    </row>
    <row r="34" spans="1:7" x14ac:dyDescent="0.2">
      <c r="A34" s="12" t="s">
        <v>24</v>
      </c>
      <c r="B34" s="70"/>
      <c r="C34" s="70"/>
      <c r="D34" s="71"/>
      <c r="E34" s="71"/>
      <c r="F34" s="71"/>
      <c r="G34" s="71">
        <f t="shared" si="0"/>
        <v>0</v>
      </c>
    </row>
    <row r="35" spans="1:7" x14ac:dyDescent="0.2">
      <c r="A35" s="13" t="s">
        <v>25</v>
      </c>
      <c r="B35" s="77">
        <f t="shared" ref="B35:G35" si="1">SUM(B13:B34)</f>
        <v>1946197</v>
      </c>
      <c r="C35" s="77">
        <f>SUM(C13:C34)</f>
        <v>2088381.4399999999</v>
      </c>
      <c r="D35" s="77">
        <f t="shared" si="1"/>
        <v>1800735</v>
      </c>
      <c r="E35" s="77">
        <f t="shared" si="1"/>
        <v>1646906.7119999998</v>
      </c>
      <c r="F35" s="77">
        <f t="shared" si="1"/>
        <v>0</v>
      </c>
      <c r="G35" s="77">
        <f t="shared" si="1"/>
        <v>1646906.7119999998</v>
      </c>
    </row>
    <row r="36" spans="1:7" ht="6" customHeight="1" x14ac:dyDescent="0.2">
      <c r="A36" s="7"/>
      <c r="B36" s="72"/>
      <c r="C36" s="72"/>
      <c r="D36" s="73"/>
      <c r="E36" s="73"/>
      <c r="F36" s="73"/>
      <c r="G36" s="73"/>
    </row>
    <row r="37" spans="1:7" x14ac:dyDescent="0.2">
      <c r="A37" s="6" t="s">
        <v>26</v>
      </c>
      <c r="B37" s="70"/>
      <c r="C37" s="70"/>
      <c r="D37" s="71"/>
      <c r="E37" s="71"/>
      <c r="F37" s="71"/>
      <c r="G37" s="71"/>
    </row>
    <row r="38" spans="1:7" x14ac:dyDescent="0.2">
      <c r="A38" s="159" t="s">
        <v>27</v>
      </c>
      <c r="B38" s="160"/>
      <c r="C38" s="160"/>
      <c r="D38" s="160"/>
      <c r="E38" s="160"/>
      <c r="F38" s="160"/>
      <c r="G38" s="161"/>
    </row>
    <row r="39" spans="1:7" x14ac:dyDescent="0.2">
      <c r="A39" s="10" t="s">
        <v>28</v>
      </c>
      <c r="B39" s="70">
        <v>803812</v>
      </c>
      <c r="C39" s="70">
        <v>825581.22</v>
      </c>
      <c r="D39" s="70">
        <v>849433</v>
      </c>
      <c r="E39" s="70">
        <f>C39*1.02*1.02</f>
        <v>858934.70128799998</v>
      </c>
      <c r="F39" s="70"/>
      <c r="G39" s="71">
        <f t="shared" ref="G39:G68" si="2">E39+F39</f>
        <v>858934.70128799998</v>
      </c>
    </row>
    <row r="40" spans="1:7" x14ac:dyDescent="0.2">
      <c r="A40" s="10" t="s">
        <v>29</v>
      </c>
      <c r="B40" s="70">
        <v>267803</v>
      </c>
      <c r="C40" s="70">
        <v>256898.74</v>
      </c>
      <c r="D40" s="70">
        <v>226973</v>
      </c>
      <c r="E40" s="70">
        <f t="shared" ref="E40" si="3">C40*1.02*1.02</f>
        <v>267277.449096</v>
      </c>
      <c r="F40" s="70"/>
      <c r="G40" s="71">
        <f t="shared" si="2"/>
        <v>267277.449096</v>
      </c>
    </row>
    <row r="41" spans="1:7" x14ac:dyDescent="0.2">
      <c r="A41" s="10" t="s">
        <v>30</v>
      </c>
      <c r="B41" s="70">
        <v>234230</v>
      </c>
      <c r="C41" s="70">
        <v>259070.69</v>
      </c>
      <c r="D41" s="70">
        <v>271818</v>
      </c>
      <c r="E41" s="70">
        <f>C41*1.02*1.02-0.2</f>
        <v>269536.94587599998</v>
      </c>
      <c r="F41" s="70"/>
      <c r="G41" s="71">
        <f t="shared" si="2"/>
        <v>269536.94587599998</v>
      </c>
    </row>
    <row r="42" spans="1:7" x14ac:dyDescent="0.2">
      <c r="A42" s="10" t="s">
        <v>31</v>
      </c>
      <c r="B42" s="70"/>
      <c r="C42" s="70"/>
      <c r="D42" s="70"/>
      <c r="E42" s="70"/>
      <c r="F42" s="70"/>
      <c r="G42" s="71">
        <f t="shared" si="2"/>
        <v>0</v>
      </c>
    </row>
    <row r="43" spans="1:7" x14ac:dyDescent="0.2">
      <c r="A43" s="156" t="s">
        <v>32</v>
      </c>
      <c r="B43" s="157"/>
      <c r="C43" s="157"/>
      <c r="D43" s="157"/>
      <c r="E43" s="157"/>
      <c r="F43" s="157"/>
      <c r="G43" s="158"/>
    </row>
    <row r="44" spans="1:7" x14ac:dyDescent="0.2">
      <c r="A44" s="10" t="s">
        <v>33</v>
      </c>
      <c r="B44" s="70">
        <v>26412</v>
      </c>
      <c r="C44" s="70">
        <f>117+15698.2+486.14+4020.84</f>
        <v>20322.18</v>
      </c>
      <c r="D44" s="70">
        <v>23674</v>
      </c>
      <c r="E44" s="70">
        <v>21788</v>
      </c>
      <c r="F44" s="70"/>
      <c r="G44" s="71">
        <f t="shared" si="2"/>
        <v>21788</v>
      </c>
    </row>
    <row r="45" spans="1:7" x14ac:dyDescent="0.2">
      <c r="A45" s="10" t="s">
        <v>34</v>
      </c>
      <c r="B45" s="70"/>
      <c r="C45" s="70"/>
      <c r="D45" s="70"/>
      <c r="E45" s="70"/>
      <c r="F45" s="70"/>
      <c r="G45" s="71">
        <f t="shared" si="2"/>
        <v>0</v>
      </c>
    </row>
    <row r="46" spans="1:7" x14ac:dyDescent="0.2">
      <c r="A46" s="156" t="s">
        <v>35</v>
      </c>
      <c r="B46" s="157"/>
      <c r="C46" s="157"/>
      <c r="D46" s="157"/>
      <c r="E46" s="157"/>
      <c r="F46" s="157"/>
      <c r="G46" s="158"/>
    </row>
    <row r="47" spans="1:7" x14ac:dyDescent="0.2">
      <c r="A47" s="10" t="s">
        <v>36</v>
      </c>
      <c r="B47" s="70"/>
      <c r="C47" s="70"/>
      <c r="D47" s="70"/>
      <c r="E47" s="70"/>
      <c r="F47" s="70"/>
      <c r="G47" s="71">
        <f t="shared" si="2"/>
        <v>0</v>
      </c>
    </row>
    <row r="48" spans="1:7" x14ac:dyDescent="0.2">
      <c r="A48" s="10" t="s">
        <v>37</v>
      </c>
      <c r="B48" s="70">
        <v>201301</v>
      </c>
      <c r="C48" s="70">
        <f>166385.83+717.11</f>
        <v>167102.93999999997</v>
      </c>
      <c r="D48" s="70">
        <v>51725</v>
      </c>
      <c r="E48" s="70">
        <v>92035</v>
      </c>
      <c r="F48" s="70"/>
      <c r="G48" s="71">
        <f t="shared" si="2"/>
        <v>92035</v>
      </c>
    </row>
    <row r="49" spans="1:7" x14ac:dyDescent="0.2">
      <c r="A49" s="10" t="s">
        <v>38</v>
      </c>
      <c r="B49" s="70">
        <v>54033</v>
      </c>
      <c r="C49" s="70">
        <v>35627.410000000003</v>
      </c>
      <c r="D49" s="70">
        <v>49481</v>
      </c>
      <c r="E49" s="70">
        <v>30424</v>
      </c>
      <c r="F49" s="70"/>
      <c r="G49" s="71">
        <f t="shared" si="2"/>
        <v>30424</v>
      </c>
    </row>
    <row r="50" spans="1:7" x14ac:dyDescent="0.2">
      <c r="A50" s="10" t="s">
        <v>39</v>
      </c>
      <c r="B50" s="70"/>
      <c r="C50" s="70"/>
      <c r="D50" s="70"/>
      <c r="E50" s="70"/>
      <c r="F50" s="70"/>
      <c r="G50" s="71">
        <f t="shared" si="2"/>
        <v>0</v>
      </c>
    </row>
    <row r="51" spans="1:7" x14ac:dyDescent="0.2">
      <c r="A51" s="10" t="s">
        <v>40</v>
      </c>
      <c r="B51" s="70"/>
      <c r="C51" s="70"/>
      <c r="D51" s="70"/>
      <c r="E51" s="70"/>
      <c r="F51" s="70"/>
      <c r="G51" s="71">
        <f t="shared" si="2"/>
        <v>0</v>
      </c>
    </row>
    <row r="52" spans="1:7" x14ac:dyDescent="0.2">
      <c r="A52" s="10" t="s">
        <v>41</v>
      </c>
      <c r="B52" s="70"/>
      <c r="C52" s="70"/>
      <c r="D52" s="70"/>
      <c r="E52" s="70"/>
      <c r="F52" s="70"/>
      <c r="G52" s="71">
        <f t="shared" si="2"/>
        <v>0</v>
      </c>
    </row>
    <row r="53" spans="1:7" x14ac:dyDescent="0.2">
      <c r="A53" s="10" t="s">
        <v>42</v>
      </c>
      <c r="B53" s="70"/>
      <c r="C53" s="70"/>
      <c r="D53" s="70"/>
      <c r="E53" s="70"/>
      <c r="F53" s="70"/>
      <c r="G53" s="71">
        <f t="shared" si="2"/>
        <v>0</v>
      </c>
    </row>
    <row r="54" spans="1:7" x14ac:dyDescent="0.2">
      <c r="A54" s="10" t="s">
        <v>43</v>
      </c>
      <c r="B54" s="70"/>
      <c r="C54" s="70">
        <v>11510</v>
      </c>
      <c r="D54" s="70"/>
      <c r="E54" s="70">
        <v>12671</v>
      </c>
      <c r="F54" s="70"/>
      <c r="G54" s="71">
        <f t="shared" si="2"/>
        <v>12671</v>
      </c>
    </row>
    <row r="55" spans="1:7" x14ac:dyDescent="0.2">
      <c r="A55" s="10" t="s">
        <v>44</v>
      </c>
      <c r="B55" s="70"/>
      <c r="C55" s="70"/>
      <c r="D55" s="70"/>
      <c r="E55" s="70"/>
      <c r="F55" s="70"/>
      <c r="G55" s="71">
        <f t="shared" si="2"/>
        <v>0</v>
      </c>
    </row>
    <row r="56" spans="1:7" x14ac:dyDescent="0.2">
      <c r="A56" s="10" t="s">
        <v>45</v>
      </c>
      <c r="B56" s="70"/>
      <c r="C56" s="70"/>
      <c r="D56" s="70"/>
      <c r="E56" s="70"/>
      <c r="F56" s="70"/>
      <c r="G56" s="71">
        <f t="shared" si="2"/>
        <v>0</v>
      </c>
    </row>
    <row r="57" spans="1:7" x14ac:dyDescent="0.2">
      <c r="A57" s="10" t="s">
        <v>46</v>
      </c>
      <c r="B57" s="70">
        <v>207831</v>
      </c>
      <c r="C57" s="70">
        <f>162487.22</f>
        <v>162487.22</v>
      </c>
      <c r="D57" s="70">
        <v>75941</v>
      </c>
      <c r="E57" s="70">
        <v>15619</v>
      </c>
      <c r="F57" s="70"/>
      <c r="G57" s="71">
        <f t="shared" si="2"/>
        <v>15619</v>
      </c>
    </row>
    <row r="58" spans="1:7" x14ac:dyDescent="0.2">
      <c r="A58" s="10" t="s">
        <v>47</v>
      </c>
      <c r="B58" s="70">
        <v>17535</v>
      </c>
      <c r="C58" s="70">
        <v>16837.810000000001</v>
      </c>
      <c r="D58" s="70">
        <v>14959</v>
      </c>
      <c r="E58" s="70">
        <v>17450</v>
      </c>
      <c r="F58" s="70"/>
      <c r="G58" s="71">
        <f t="shared" si="2"/>
        <v>17450</v>
      </c>
    </row>
    <row r="59" spans="1:7" x14ac:dyDescent="0.2">
      <c r="A59" s="10" t="s">
        <v>48</v>
      </c>
      <c r="B59" s="70"/>
      <c r="C59" s="70"/>
      <c r="D59" s="70"/>
      <c r="E59" s="70"/>
      <c r="F59" s="70"/>
      <c r="G59" s="71">
        <f t="shared" si="2"/>
        <v>0</v>
      </c>
    </row>
    <row r="60" spans="1:7" x14ac:dyDescent="0.2">
      <c r="A60" s="10" t="s">
        <v>49</v>
      </c>
      <c r="B60" s="70">
        <v>219554</v>
      </c>
      <c r="C60" s="70">
        <f>681.08+20355.38+1304.63+50798.29+3258.36+2145.39+5437.06+4236+39307</f>
        <v>127523.19</v>
      </c>
      <c r="D60" s="70">
        <v>236731</v>
      </c>
      <c r="E60" s="70">
        <f>70362+18731+850</f>
        <v>89943</v>
      </c>
      <c r="F60" s="70"/>
      <c r="G60" s="71">
        <f t="shared" si="2"/>
        <v>89943</v>
      </c>
    </row>
    <row r="61" spans="1:7" x14ac:dyDescent="0.2">
      <c r="A61" s="10" t="s">
        <v>50</v>
      </c>
      <c r="B61" s="70"/>
      <c r="C61" s="70"/>
      <c r="D61" s="70"/>
      <c r="E61" s="70"/>
      <c r="F61" s="70"/>
      <c r="G61" s="71">
        <f t="shared" si="2"/>
        <v>0</v>
      </c>
    </row>
    <row r="62" spans="1:7" x14ac:dyDescent="0.2">
      <c r="A62" s="156" t="s">
        <v>51</v>
      </c>
      <c r="B62" s="157"/>
      <c r="C62" s="157"/>
      <c r="D62" s="157"/>
      <c r="E62" s="157"/>
      <c r="F62" s="157"/>
      <c r="G62" s="158"/>
    </row>
    <row r="63" spans="1:7" x14ac:dyDescent="0.2">
      <c r="A63" s="10" t="s">
        <v>52</v>
      </c>
      <c r="B63" s="70"/>
      <c r="C63" s="70"/>
      <c r="D63" s="70"/>
      <c r="E63" s="70"/>
      <c r="F63" s="70"/>
      <c r="G63" s="71">
        <f t="shared" si="2"/>
        <v>0</v>
      </c>
    </row>
    <row r="64" spans="1:7" x14ac:dyDescent="0.2">
      <c r="A64" s="10" t="s">
        <v>53</v>
      </c>
      <c r="B64" s="70"/>
      <c r="C64" s="70"/>
      <c r="D64" s="70"/>
      <c r="E64" s="70"/>
      <c r="F64" s="70"/>
      <c r="G64" s="71">
        <f t="shared" si="2"/>
        <v>0</v>
      </c>
    </row>
    <row r="65" spans="1:7" x14ac:dyDescent="0.2">
      <c r="A65" s="10" t="s">
        <v>54</v>
      </c>
      <c r="B65" s="70"/>
      <c r="C65" s="70"/>
      <c r="D65" s="70"/>
      <c r="E65" s="70"/>
      <c r="F65" s="70"/>
      <c r="G65" s="71">
        <f t="shared" si="2"/>
        <v>0</v>
      </c>
    </row>
    <row r="66" spans="1:7" x14ac:dyDescent="0.2">
      <c r="A66" s="10" t="s">
        <v>55</v>
      </c>
      <c r="B66" s="70"/>
      <c r="C66" s="70"/>
      <c r="D66" s="70"/>
      <c r="E66" s="70"/>
      <c r="F66" s="70"/>
      <c r="G66" s="71">
        <f t="shared" si="2"/>
        <v>0</v>
      </c>
    </row>
    <row r="67" spans="1:7" x14ac:dyDescent="0.2">
      <c r="A67" s="10" t="s">
        <v>56</v>
      </c>
      <c r="B67" s="70"/>
      <c r="C67" s="70"/>
      <c r="D67" s="70"/>
      <c r="E67" s="70"/>
      <c r="F67" s="70"/>
      <c r="G67" s="71">
        <f t="shared" si="2"/>
        <v>0</v>
      </c>
    </row>
    <row r="68" spans="1:7" x14ac:dyDescent="0.2">
      <c r="A68" s="10" t="s">
        <v>57</v>
      </c>
      <c r="B68" s="70"/>
      <c r="C68" s="70"/>
      <c r="D68" s="70"/>
      <c r="E68" s="70"/>
      <c r="F68" s="70"/>
      <c r="G68" s="71">
        <f t="shared" si="2"/>
        <v>0</v>
      </c>
    </row>
    <row r="69" spans="1:7" x14ac:dyDescent="0.2">
      <c r="A69" s="14" t="s">
        <v>58</v>
      </c>
      <c r="B69" s="77">
        <f>SUM(B39:B68)</f>
        <v>2032511</v>
      </c>
      <c r="C69" s="77">
        <f>SUM(C39:C68)</f>
        <v>1882961.3999999997</v>
      </c>
      <c r="D69" s="77">
        <f t="shared" ref="D69:G69" si="4">SUM(D39:D68)</f>
        <v>1800735</v>
      </c>
      <c r="E69" s="77">
        <f t="shared" si="4"/>
        <v>1675679.09626</v>
      </c>
      <c r="F69" s="77">
        <f t="shared" si="4"/>
        <v>0</v>
      </c>
      <c r="G69" s="77">
        <f t="shared" si="4"/>
        <v>1675679.09626</v>
      </c>
    </row>
    <row r="70" spans="1:7" ht="6" customHeight="1" thickBot="1" x14ac:dyDescent="0.25">
      <c r="A70" s="15"/>
      <c r="B70" s="74"/>
      <c r="C70" s="74"/>
      <c r="D70" s="75"/>
      <c r="E70" s="75"/>
      <c r="F70" s="75"/>
      <c r="G70" s="75"/>
    </row>
    <row r="71" spans="1:7" x14ac:dyDescent="0.2">
      <c r="A71" s="16" t="s">
        <v>59</v>
      </c>
      <c r="B71" s="109">
        <v>715125.39</v>
      </c>
      <c r="C71" s="109">
        <f>B74</f>
        <v>628811.39</v>
      </c>
      <c r="D71" s="109">
        <f>C74</f>
        <v>834199.43000000028</v>
      </c>
      <c r="E71" s="109">
        <f t="shared" ref="E71" si="5">D74</f>
        <v>834199.43000000028</v>
      </c>
      <c r="F71" s="109">
        <v>0</v>
      </c>
      <c r="G71" s="109">
        <f>E71</f>
        <v>834199.43000000028</v>
      </c>
    </row>
    <row r="72" spans="1:7" x14ac:dyDescent="0.2">
      <c r="A72" s="17" t="s">
        <v>60</v>
      </c>
      <c r="B72" s="110">
        <f>B35-B69</f>
        <v>-86314</v>
      </c>
      <c r="C72" s="110">
        <f>C35-C69</f>
        <v>205420.04000000027</v>
      </c>
      <c r="D72" s="110">
        <f t="shared" ref="D72:E72" si="6">D35-D69</f>
        <v>0</v>
      </c>
      <c r="E72" s="110">
        <f t="shared" si="6"/>
        <v>-28772.384260000195</v>
      </c>
      <c r="F72" s="110">
        <v>0</v>
      </c>
      <c r="G72" s="110">
        <f>G35-G69+0.4</f>
        <v>-28771.984260000194</v>
      </c>
    </row>
    <row r="73" spans="1:7" ht="13.5" thickBot="1" x14ac:dyDescent="0.25">
      <c r="A73" s="18" t="s">
        <v>61</v>
      </c>
      <c r="B73" s="111"/>
      <c r="C73" s="111">
        <v>-32</v>
      </c>
      <c r="D73" s="111"/>
      <c r="E73" s="111"/>
      <c r="F73" s="111"/>
      <c r="G73" s="111"/>
    </row>
    <row r="74" spans="1:7" ht="13.15" customHeight="1" thickBot="1" x14ac:dyDescent="0.25">
      <c r="A74" s="19" t="s">
        <v>62</v>
      </c>
      <c r="B74" s="97">
        <f>+B73+B72+B71</f>
        <v>628811.39</v>
      </c>
      <c r="C74" s="97">
        <f>+C73+C72+C71</f>
        <v>834199.43000000028</v>
      </c>
      <c r="D74" s="97">
        <f t="shared" ref="D74:G74" si="7">+D73+D72+D71</f>
        <v>834199.43000000028</v>
      </c>
      <c r="E74" s="97">
        <f t="shared" si="7"/>
        <v>805427.04574000009</v>
      </c>
      <c r="F74" s="97">
        <f t="shared" si="7"/>
        <v>0</v>
      </c>
      <c r="G74" s="97">
        <f t="shared" si="7"/>
        <v>805427.44574000011</v>
      </c>
    </row>
    <row r="75" spans="1:7" ht="6" customHeight="1" x14ac:dyDescent="0.2">
      <c r="B75" s="76"/>
      <c r="C75" s="76"/>
      <c r="D75" s="76"/>
      <c r="E75" s="76"/>
      <c r="F75" s="76"/>
      <c r="G75" s="76"/>
    </row>
    <row r="76" spans="1:7" x14ac:dyDescent="0.2">
      <c r="A76" s="108" t="s">
        <v>147</v>
      </c>
      <c r="B76" s="76"/>
      <c r="C76" s="76"/>
      <c r="D76" s="76"/>
      <c r="E76" s="76"/>
      <c r="F76" s="76"/>
      <c r="G76" s="76"/>
    </row>
    <row r="77" spans="1:7" ht="6" customHeight="1" thickBot="1" x14ac:dyDescent="0.25">
      <c r="B77" s="76"/>
      <c r="C77" s="76"/>
      <c r="D77" s="76"/>
      <c r="E77" s="76"/>
      <c r="F77" s="76"/>
      <c r="G77" s="76"/>
    </row>
    <row r="78" spans="1:7" ht="13.15" customHeight="1" x14ac:dyDescent="0.2">
      <c r="A78" s="16" t="s">
        <v>63</v>
      </c>
      <c r="B78" s="109">
        <v>209140</v>
      </c>
      <c r="C78" s="109">
        <f>B78</f>
        <v>209140</v>
      </c>
      <c r="D78" s="109">
        <f>C78</f>
        <v>209140</v>
      </c>
      <c r="E78" s="109">
        <f>D78</f>
        <v>209140</v>
      </c>
      <c r="F78" s="109"/>
      <c r="G78" s="109">
        <f>E78</f>
        <v>209140</v>
      </c>
    </row>
    <row r="79" spans="1:7" ht="13.15" customHeight="1" x14ac:dyDescent="0.2">
      <c r="A79" s="20" t="s">
        <v>64</v>
      </c>
      <c r="B79" s="112"/>
      <c r="C79" s="112">
        <v>0</v>
      </c>
      <c r="D79" s="112">
        <v>0</v>
      </c>
      <c r="E79" s="112">
        <v>0</v>
      </c>
      <c r="F79" s="112"/>
      <c r="G79" s="112">
        <v>0</v>
      </c>
    </row>
    <row r="80" spans="1:7" ht="26.25" thickBot="1" x14ac:dyDescent="0.25">
      <c r="A80" s="107" t="s">
        <v>146</v>
      </c>
      <c r="B80" s="111">
        <v>419671</v>
      </c>
      <c r="C80" s="111">
        <f>C72+B80-32</f>
        <v>625059.04000000027</v>
      </c>
      <c r="D80" s="111">
        <f>C80+D72</f>
        <v>625059.04000000027</v>
      </c>
      <c r="E80" s="111">
        <f>E72+D80</f>
        <v>596286.65574000007</v>
      </c>
      <c r="F80" s="111"/>
      <c r="G80" s="111">
        <f>E80</f>
        <v>596286.65574000007</v>
      </c>
    </row>
    <row r="81" spans="1:7" ht="13.15" customHeight="1" thickBot="1" x14ac:dyDescent="0.25">
      <c r="A81" s="19" t="s">
        <v>65</v>
      </c>
      <c r="B81" s="97">
        <f t="shared" ref="B81:G81" si="8">SUM(B78:B80)</f>
        <v>628811</v>
      </c>
      <c r="C81" s="97">
        <f t="shared" si="8"/>
        <v>834199.04000000027</v>
      </c>
      <c r="D81" s="97">
        <f t="shared" si="8"/>
        <v>834199.04000000027</v>
      </c>
      <c r="E81" s="97">
        <f t="shared" si="8"/>
        <v>805426.65574000007</v>
      </c>
      <c r="F81" s="97">
        <f t="shared" si="8"/>
        <v>0</v>
      </c>
      <c r="G81" s="97">
        <f t="shared" si="8"/>
        <v>805426.65574000007</v>
      </c>
    </row>
    <row r="82" spans="1:7" ht="13.15" customHeight="1" x14ac:dyDescent="0.2"/>
    <row r="83" spans="1:7" ht="13.15" customHeight="1" x14ac:dyDescent="0.2"/>
    <row r="84" spans="1:7" ht="13.15" customHeight="1" x14ac:dyDescent="0.2"/>
    <row r="85" spans="1:7" ht="13.15" customHeight="1" x14ac:dyDescent="0.2"/>
    <row r="86" spans="1:7" ht="13.15" customHeight="1" x14ac:dyDescent="0.2"/>
    <row r="87" spans="1:7" ht="13.15" customHeight="1" x14ac:dyDescent="0.2"/>
    <row r="88" spans="1:7" ht="13.15" customHeight="1" x14ac:dyDescent="0.2"/>
    <row r="89" spans="1:7" ht="13.15" customHeight="1" x14ac:dyDescent="0.2"/>
    <row r="90" spans="1:7" ht="13.15" customHeight="1" x14ac:dyDescent="0.2"/>
    <row r="91" spans="1:7" ht="13.15" customHeight="1" x14ac:dyDescent="0.2"/>
    <row r="92" spans="1:7" ht="13.15" customHeight="1" x14ac:dyDescent="0.2"/>
    <row r="93" spans="1:7" ht="13.15" customHeight="1" x14ac:dyDescent="0.2"/>
    <row r="94" spans="1:7" ht="13.15" customHeight="1" x14ac:dyDescent="0.2"/>
    <row r="95" spans="1:7" ht="13.15" customHeight="1" x14ac:dyDescent="0.2"/>
    <row r="96" spans="1:7"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sheetData>
  <mergeCells count="12">
    <mergeCell ref="A3:G3"/>
    <mergeCell ref="A1:G1"/>
    <mergeCell ref="A5:G5"/>
    <mergeCell ref="A32:G32"/>
    <mergeCell ref="A16:G16"/>
    <mergeCell ref="A12:G12"/>
    <mergeCell ref="A8:G8"/>
    <mergeCell ref="A62:G62"/>
    <mergeCell ref="A46:G46"/>
    <mergeCell ref="A43:G43"/>
    <mergeCell ref="A38:G38"/>
    <mergeCell ref="A4:G4"/>
  </mergeCells>
  <printOptions horizontalCentered="1"/>
  <pageMargins left="0.2" right="0.2" top="0.2" bottom="0.2" header="0.3" footer="0.3"/>
  <pageSetup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defaultColWidth="8.85546875" defaultRowHeight="14.25" x14ac:dyDescent="0.2"/>
  <cols>
    <col min="1" max="1" width="42.140625" style="113" customWidth="1"/>
    <col min="2" max="16384" width="8.85546875" style="113"/>
  </cols>
  <sheetData>
    <row r="1" spans="1:1" ht="15" x14ac:dyDescent="0.25">
      <c r="A1" s="120" t="s">
        <v>189</v>
      </c>
    </row>
    <row r="2" spans="1:1" ht="8.25" customHeight="1" x14ac:dyDescent="0.25">
      <c r="A2" s="120" t="s">
        <v>190</v>
      </c>
    </row>
    <row r="3" spans="1:1" ht="4.5" customHeight="1" x14ac:dyDescent="0.2"/>
    <row r="4" spans="1:1" ht="15" x14ac:dyDescent="0.25">
      <c r="A4" s="115" t="s">
        <v>168</v>
      </c>
    </row>
    <row r="5" spans="1:1" ht="15" x14ac:dyDescent="0.25">
      <c r="A5" s="115" t="s">
        <v>169</v>
      </c>
    </row>
    <row r="6" spans="1:1" ht="15" x14ac:dyDescent="0.25">
      <c r="A6" s="115" t="s">
        <v>170</v>
      </c>
    </row>
    <row r="7" spans="1:1" ht="15" x14ac:dyDescent="0.25">
      <c r="A7" s="115" t="s">
        <v>171</v>
      </c>
    </row>
    <row r="8" spans="1:1" ht="15" x14ac:dyDescent="0.25">
      <c r="A8" s="115" t="s">
        <v>172</v>
      </c>
    </row>
    <row r="9" spans="1:1" ht="15" x14ac:dyDescent="0.25">
      <c r="A9" s="115" t="s">
        <v>173</v>
      </c>
    </row>
    <row r="10" spans="1:1" ht="15" x14ac:dyDescent="0.25">
      <c r="A10" s="115" t="s">
        <v>174</v>
      </c>
    </row>
    <row r="11" spans="1:1" ht="15" x14ac:dyDescent="0.25">
      <c r="A11" s="115" t="s">
        <v>175</v>
      </c>
    </row>
    <row r="12" spans="1:1" ht="15" x14ac:dyDescent="0.25">
      <c r="A12" s="115" t="s">
        <v>176</v>
      </c>
    </row>
    <row r="13" spans="1:1" ht="15" x14ac:dyDescent="0.25">
      <c r="A13" s="115" t="s">
        <v>177</v>
      </c>
    </row>
    <row r="14" spans="1:1" ht="15" x14ac:dyDescent="0.25">
      <c r="A14" s="115" t="s">
        <v>177</v>
      </c>
    </row>
    <row r="15" spans="1:1" ht="15" x14ac:dyDescent="0.25">
      <c r="A15" s="115" t="s">
        <v>177</v>
      </c>
    </row>
    <row r="16" spans="1:1" ht="15" x14ac:dyDescent="0.25">
      <c r="A16" s="115" t="s">
        <v>178</v>
      </c>
    </row>
    <row r="17" spans="1:1" ht="15" x14ac:dyDescent="0.25">
      <c r="A17" s="115" t="s">
        <v>179</v>
      </c>
    </row>
    <row r="18" spans="1:1" ht="15" x14ac:dyDescent="0.25">
      <c r="A18" s="115" t="s">
        <v>180</v>
      </c>
    </row>
    <row r="19" spans="1:1" ht="15" x14ac:dyDescent="0.25">
      <c r="A19" s="115" t="s">
        <v>180</v>
      </c>
    </row>
    <row r="20" spans="1:1" ht="15" x14ac:dyDescent="0.25">
      <c r="A20" s="115" t="s">
        <v>181</v>
      </c>
    </row>
    <row r="21" spans="1:1" ht="15" x14ac:dyDescent="0.25">
      <c r="A21" s="115" t="s">
        <v>182</v>
      </c>
    </row>
  </sheetData>
  <pageMargins left="0.7" right="0.7" top="0.75" bottom="0.75" header="0.3" footer="0.3"/>
  <pageSetup orientation="portrait" r:id="rId1"/>
  <headerFooter>
    <oddFooter>&amp;C4 of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7"/>
  <sheetViews>
    <sheetView workbookViewId="0">
      <selection activeCell="C28" sqref="C28"/>
    </sheetView>
  </sheetViews>
  <sheetFormatPr defaultRowHeight="15" x14ac:dyDescent="0.25"/>
  <cols>
    <col min="1" max="1" width="20.85546875" bestFit="1" customWidth="1"/>
    <col min="3" max="3" width="31.7109375" bestFit="1" customWidth="1"/>
  </cols>
  <sheetData>
    <row r="1" spans="1:3" ht="15.75" x14ac:dyDescent="0.25">
      <c r="A1" s="91" t="s">
        <v>99</v>
      </c>
      <c r="C1" s="91" t="s">
        <v>141</v>
      </c>
    </row>
    <row r="2" spans="1:3" ht="15.75" x14ac:dyDescent="0.25">
      <c r="A2" s="92" t="s">
        <v>100</v>
      </c>
      <c r="C2" s="96" t="s">
        <v>115</v>
      </c>
    </row>
    <row r="3" spans="1:3" ht="15.75" x14ac:dyDescent="0.25">
      <c r="A3" s="92" t="s">
        <v>101</v>
      </c>
      <c r="C3" s="96" t="s">
        <v>116</v>
      </c>
    </row>
    <row r="4" spans="1:3" ht="15.75" x14ac:dyDescent="0.25">
      <c r="A4" s="92" t="s">
        <v>102</v>
      </c>
      <c r="C4" s="96" t="s">
        <v>117</v>
      </c>
    </row>
    <row r="5" spans="1:3" ht="15.75" x14ac:dyDescent="0.25">
      <c r="A5" s="92" t="s">
        <v>103</v>
      </c>
      <c r="C5" s="96" t="s">
        <v>118</v>
      </c>
    </row>
    <row r="6" spans="1:3" ht="15.75" x14ac:dyDescent="0.25">
      <c r="A6" s="92" t="s">
        <v>104</v>
      </c>
      <c r="C6" s="96" t="s">
        <v>119</v>
      </c>
    </row>
    <row r="7" spans="1:3" ht="15.75" x14ac:dyDescent="0.25">
      <c r="A7" s="92" t="s">
        <v>105</v>
      </c>
      <c r="C7" s="96" t="s">
        <v>120</v>
      </c>
    </row>
    <row r="8" spans="1:3" ht="15.75" x14ac:dyDescent="0.25">
      <c r="A8" s="93" t="s">
        <v>106</v>
      </c>
      <c r="C8" s="96" t="s">
        <v>121</v>
      </c>
    </row>
    <row r="9" spans="1:3" ht="15.75" x14ac:dyDescent="0.25">
      <c r="A9" s="92" t="s">
        <v>107</v>
      </c>
      <c r="C9" s="96" t="s">
        <v>122</v>
      </c>
    </row>
    <row r="10" spans="1:3" ht="15.75" x14ac:dyDescent="0.25">
      <c r="A10" s="92" t="s">
        <v>108</v>
      </c>
      <c r="C10" s="96" t="s">
        <v>123</v>
      </c>
    </row>
    <row r="11" spans="1:3" ht="15.75" x14ac:dyDescent="0.25">
      <c r="A11" s="92" t="s">
        <v>109</v>
      </c>
      <c r="C11" s="96" t="s">
        <v>124</v>
      </c>
    </row>
    <row r="12" spans="1:3" ht="15.75" x14ac:dyDescent="0.25">
      <c r="A12" s="92" t="s">
        <v>110</v>
      </c>
      <c r="C12" s="96" t="s">
        <v>125</v>
      </c>
    </row>
    <row r="13" spans="1:3" ht="15.75" x14ac:dyDescent="0.25">
      <c r="A13" s="92" t="s">
        <v>111</v>
      </c>
      <c r="C13" s="96" t="s">
        <v>126</v>
      </c>
    </row>
    <row r="14" spans="1:3" ht="15.75" x14ac:dyDescent="0.25">
      <c r="A14" s="94"/>
      <c r="C14" s="96" t="s">
        <v>127</v>
      </c>
    </row>
    <row r="15" spans="1:3" ht="15.75" x14ac:dyDescent="0.25">
      <c r="A15" s="91" t="s">
        <v>112</v>
      </c>
      <c r="C15" s="96" t="s">
        <v>128</v>
      </c>
    </row>
    <row r="16" spans="1:3" ht="15.75" x14ac:dyDescent="0.25">
      <c r="A16" s="92" t="s">
        <v>113</v>
      </c>
      <c r="C16" s="96" t="s">
        <v>129</v>
      </c>
    </row>
    <row r="17" spans="1:3" ht="15.75" x14ac:dyDescent="0.25">
      <c r="A17" s="92" t="s">
        <v>114</v>
      </c>
      <c r="C17" s="96" t="s">
        <v>130</v>
      </c>
    </row>
    <row r="18" spans="1:3" ht="15.75" x14ac:dyDescent="0.25">
      <c r="A18" s="94"/>
      <c r="C18" s="96" t="s">
        <v>131</v>
      </c>
    </row>
    <row r="19" spans="1:3" ht="15.75" x14ac:dyDescent="0.25">
      <c r="A19" s="95"/>
      <c r="C19" s="96" t="s">
        <v>132</v>
      </c>
    </row>
    <row r="20" spans="1:3" ht="15.75" x14ac:dyDescent="0.25">
      <c r="A20" s="94"/>
      <c r="C20" s="96" t="s">
        <v>133</v>
      </c>
    </row>
    <row r="21" spans="1:3" ht="15.75" x14ac:dyDescent="0.25">
      <c r="A21" s="94"/>
      <c r="C21" s="96" t="s">
        <v>134</v>
      </c>
    </row>
    <row r="22" spans="1:3" x14ac:dyDescent="0.25">
      <c r="C22" s="96" t="s">
        <v>135</v>
      </c>
    </row>
    <row r="23" spans="1:3" x14ac:dyDescent="0.25">
      <c r="C23" s="96" t="s">
        <v>136</v>
      </c>
    </row>
    <row r="24" spans="1:3" x14ac:dyDescent="0.25">
      <c r="C24" s="96" t="s">
        <v>137</v>
      </c>
    </row>
    <row r="25" spans="1:3" x14ac:dyDescent="0.25">
      <c r="C25" s="96" t="s">
        <v>138</v>
      </c>
    </row>
    <row r="26" spans="1:3" x14ac:dyDescent="0.25">
      <c r="C26" s="96" t="s">
        <v>139</v>
      </c>
    </row>
    <row r="27" spans="1:3" x14ac:dyDescent="0.25">
      <c r="C27" s="9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 StdCtr Ops</vt:lpstr>
      <vt:lpstr>Revenue StdCtr Ops</vt:lpstr>
      <vt:lpstr>Fin'l Data Std Ctr Ops</vt:lpstr>
      <vt:lpstr>Funded FTEs Std Ctr Ops</vt:lpstr>
      <vt:lpstr>'Fin''l Data Std Ctr Ops'!Print_Area</vt:lpstr>
      <vt:lpstr>'Revenue StdCtr Ops'!Print_Area</vt:lpstr>
      <vt:lpstr>'Summ StdCtr Ops'!Print_Area</vt:lpstr>
      <vt:lpstr>'Fin''l Data Std Ctr Ops'!Print_Titles</vt:lpstr>
      <vt:lpstr>'Revenue StdCtr Ops'!Print_Titles</vt:lpstr>
      <vt:lpstr>'Summ StdCtr Ops'!Print_Titles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A. Matt</dc:creator>
  <cp:lastModifiedBy>Head, Steve G</cp:lastModifiedBy>
  <cp:lastPrinted>2019-11-13T21:37:06Z</cp:lastPrinted>
  <dcterms:created xsi:type="dcterms:W3CDTF">2015-09-25T14:50:06Z</dcterms:created>
  <dcterms:modified xsi:type="dcterms:W3CDTF">2019-12-10T19:17:36Z</dcterms:modified>
</cp:coreProperties>
</file>