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K:\X\"/>
    </mc:Choice>
  </mc:AlternateContent>
  <bookViews>
    <workbookView xWindow="-120" yWindow="-120" windowWidth="29040" windowHeight="15840" tabRatio="903"/>
  </bookViews>
  <sheets>
    <sheet name="Summary" sheetId="310" r:id="rId1"/>
    <sheet name="Revenue Projections" sheetId="311" r:id="rId2"/>
    <sheet name="Financial Data" sheetId="31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___________________DEP2">#REF!</definedName>
    <definedName name="___________________________________DEP2">#REF!</definedName>
    <definedName name="__________________________________DEP1">#REF!</definedName>
    <definedName name="__________________________________DEP2">#REF!</definedName>
    <definedName name="_________________________________DEP1">#REF!</definedName>
    <definedName name="_________________________________DEP2">#REF!</definedName>
    <definedName name="________________________________DEP1">#REF!</definedName>
    <definedName name="________________________________DEP2">#REF!</definedName>
    <definedName name="_______________________________DEP1">#REF!</definedName>
    <definedName name="_______________________________DEP2">#REF!</definedName>
    <definedName name="______________________________DEP1">#REF!</definedName>
    <definedName name="______________________________DEP2">#REF!</definedName>
    <definedName name="_____________________________DEP1">#REF!</definedName>
    <definedName name="_____________________________DEP2">#REF!</definedName>
    <definedName name="____________________________DEP1">#REF!</definedName>
    <definedName name="____________________________DEP2">#REF!</definedName>
    <definedName name="___________________________DEP1">#REF!</definedName>
    <definedName name="___________________________DEP2">#REF!</definedName>
    <definedName name="__________________________DEP1">#REF!</definedName>
    <definedName name="__________________________DEP2">#REF!</definedName>
    <definedName name="_________________________DEP1">#REF!</definedName>
    <definedName name="_________________________DEP2">#REF!</definedName>
    <definedName name="________________________DEP1">#REF!</definedName>
    <definedName name="________________________DEP2">#REF!</definedName>
    <definedName name="_______________________DEP1">#REF!</definedName>
    <definedName name="_______________________DEP2">#REF!</definedName>
    <definedName name="______________________DEP1">#REF!</definedName>
    <definedName name="______________________DEP2">#REF!</definedName>
    <definedName name="_____________________DEP1">#REF!</definedName>
    <definedName name="_____________________DEP2">#REF!</definedName>
    <definedName name="____________________DEP1">#REF!</definedName>
    <definedName name="____________________DEP2">#REF!</definedName>
    <definedName name="___________________DEP1">#REF!</definedName>
    <definedName name="___________________DEP2">#REF!</definedName>
    <definedName name="__________________DEP1">#REF!</definedName>
    <definedName name="__________________DEP2">#REF!</definedName>
    <definedName name="_________________DEP1">#REF!</definedName>
    <definedName name="_________________DEP2">#REF!</definedName>
    <definedName name="________________DEP1">#REF!</definedName>
    <definedName name="________________DEP2">#REF!</definedName>
    <definedName name="_______________DEP1">#REF!</definedName>
    <definedName name="_______________DEP2">#REF!</definedName>
    <definedName name="______________DEP1">#REF!</definedName>
    <definedName name="______________DEP2">#REF!</definedName>
    <definedName name="_____________DEP1">#REF!</definedName>
    <definedName name="_____________DEP2">#REF!</definedName>
    <definedName name="____________DEP1">#REF!</definedName>
    <definedName name="____________DEP2">#REF!</definedName>
    <definedName name="___________DEP1">#REF!</definedName>
    <definedName name="___________DEP2">#REF!</definedName>
    <definedName name="__________DEP1">#REF!</definedName>
    <definedName name="__________DEP2">#REF!</definedName>
    <definedName name="_________DEP1">#REF!</definedName>
    <definedName name="_________DEP2">#REF!</definedName>
    <definedName name="________DEP1">#REF!</definedName>
    <definedName name="________DEP2">#REF!</definedName>
    <definedName name="_______DEP1">#REF!</definedName>
    <definedName name="_______DEP2">#REF!</definedName>
    <definedName name="______DEP1">#REF!</definedName>
    <definedName name="______DEP2">#REF!</definedName>
    <definedName name="_____DEP1">#REF!</definedName>
    <definedName name="_____DEP2">#REF!</definedName>
    <definedName name="____DEP1">#REF!</definedName>
    <definedName name="____DEP2">#REF!</definedName>
    <definedName name="___DEP1">#REF!</definedName>
    <definedName name="___DEP2">#REF!</definedName>
    <definedName name="___INDEX_SHEET___ASAP_Utilities">#REF!</definedName>
    <definedName name="___VM2015">'[1]ARI Maintenance Expenses'!$A$32:$AB$57</definedName>
    <definedName name="__DEP1">#REF!</definedName>
    <definedName name="__DEP2">#REF!</definedName>
    <definedName name="__VM2015">'[2]ARI Maintenance Expenses'!$A$32:$AB$57</definedName>
    <definedName name="_ARCHTAX">#N/A</definedName>
    <definedName name="_ARCHTAX_E21">#N/A</definedName>
    <definedName name="_ARG1">#REF!</definedName>
    <definedName name="_ARG2">#REF!</definedName>
    <definedName name="_CONTINGENCY">#N/A</definedName>
    <definedName name="_DEP1">#REF!</definedName>
    <definedName name="_DEP2">#REF!</definedName>
    <definedName name="_Fill" hidden="1">#REF!</definedName>
    <definedName name="_FSD1">#REF!</definedName>
    <definedName name="_FSD2">#REF!</definedName>
    <definedName name="_FST1">#REF!</definedName>
    <definedName name="_FST2">#REF!</definedName>
    <definedName name="_HRO1">#REF!</definedName>
    <definedName name="_HRO2">#REF!</definedName>
    <definedName name="_I40">#REF!</definedName>
    <definedName name="_ITL1">#REF!</definedName>
    <definedName name="_ITL2">#REF!</definedName>
    <definedName name="_Key1" hidden="1">'[3]Moved to new Cxxxx projects'!#REF!</definedName>
    <definedName name="_Key2" hidden="1">#REF!</definedName>
    <definedName name="_MS1">#REF!</definedName>
    <definedName name="_MS2">#REF!</definedName>
    <definedName name="_OCA1">#REF!</definedName>
    <definedName name="_OCA2">#REF!</definedName>
    <definedName name="_Order1" hidden="1">0</definedName>
    <definedName name="_Order2" hidden="1">255</definedName>
    <definedName name="_Parse_In" hidden="1">#REF!</definedName>
    <definedName name="_PDO1">#REF!</definedName>
    <definedName name="_PDO2">#REF!</definedName>
    <definedName name="_PPC1">#REF!</definedName>
    <definedName name="_PPC2">#REF!</definedName>
    <definedName name="_PST1">#REF!</definedName>
    <definedName name="_PST2">#REF!</definedName>
    <definedName name="_RCT1">#REF!</definedName>
    <definedName name="_RCT2">#REF!</definedName>
    <definedName name="_RO1">#REF!</definedName>
    <definedName name="_RO2">#REF!</definedName>
    <definedName name="_RPT1">#REF!</definedName>
    <definedName name="_RPT2">#REF!</definedName>
    <definedName name="_RSD1">#REF!</definedName>
    <definedName name="_RSD2">#REF!</definedName>
    <definedName name="_RSF1">#REF!</definedName>
    <definedName name="_RSF2">#REF!</definedName>
    <definedName name="_SDL1">#REF!</definedName>
    <definedName name="_SDL2">#REF!</definedName>
    <definedName name="_Sort" hidden="1">#REF!</definedName>
    <definedName name="_STL1">#REF!</definedName>
    <definedName name="_STL2">#REF!</definedName>
    <definedName name="_VM2015">'[2]ARI Maintenance Expenses'!$A$32:$AB$57</definedName>
    <definedName name="_VP1">#REF!</definedName>
    <definedName name="_VP2">#REF!</definedName>
    <definedName name="AERO">#REF!</definedName>
    <definedName name="AERO1">#REF!</definedName>
    <definedName name="AERO2">#REF!</definedName>
    <definedName name="AIST">#REF!</definedName>
    <definedName name="AIST1">#REF!</definedName>
    <definedName name="AIST2">#REF!</definedName>
    <definedName name="AM">'[4]Worksheet Table'!$B$2:$B$9</definedName>
    <definedName name="AO">#REF!</definedName>
    <definedName name="AO_1">#REF!</definedName>
    <definedName name="AO_2">#REF!</definedName>
    <definedName name="April">#REF!</definedName>
    <definedName name="aptfal">'[5]Rent Rev'!#REF!</definedName>
    <definedName name="aptsum">'[5]Rent Rev'!#REF!</definedName>
    <definedName name="Area">'[4]Worksheet Table'!$C$2:$C$7</definedName>
    <definedName name="ARL">#REF!</definedName>
    <definedName name="AS2DocOpenMode" hidden="1">"AS2DocumentEdit"</definedName>
    <definedName name="ASD">#REF!</definedName>
    <definedName name="ATAS">#REF!</definedName>
    <definedName name="au">#REF!</definedName>
    <definedName name="Auxiliary_SRECNA_Page_1">#REF!</definedName>
    <definedName name="Auxiliary_SRECNA_Page_2">#REF!</definedName>
    <definedName name="B_PROJECTS">#REF!</definedName>
    <definedName name="BAVer">#REF!</definedName>
    <definedName name="BDO">#REF!</definedName>
    <definedName name="BldType">'[4]Worksheet Table'!$D$2:$D$5</definedName>
    <definedName name="BO">#REF!</definedName>
    <definedName name="BORFund">[6]RI_H!$A$2</definedName>
    <definedName name="BORFundName">#REF!</definedName>
    <definedName name="BROWN">#REF!</definedName>
    <definedName name="C_PROJECTS">#REF!</definedName>
    <definedName name="cablecost">#N/A</definedName>
    <definedName name="cash">#REF!</definedName>
    <definedName name="Cash_Flows_Condensed_2002">#REF!</definedName>
    <definedName name="CAUXEXP">[7]COMB06!$L$649:$L$649</definedName>
    <definedName name="ccccc">#REF!</definedName>
    <definedName name="cfy_div">#REF!</definedName>
    <definedName name="Change_Salaries_Benefits">#REF!</definedName>
    <definedName name="Change_State_Appropriations">#REF!</definedName>
    <definedName name="Change_Total_Assets">#REF!</definedName>
    <definedName name="Change_Total_Liabilities">#REF!</definedName>
    <definedName name="Change_Utilities">#REF!</definedName>
    <definedName name="CHASTAIN">#REF!</definedName>
    <definedName name="CLASS_16001">#REF!</definedName>
    <definedName name="CLASS_16002">#REF!</definedName>
    <definedName name="CLASS_64001">#REF!</definedName>
    <definedName name="computer">#REF!</definedName>
    <definedName name="contingency">#REF!</definedName>
    <definedName name="Cumulative_Effect_Change_Accounting_Principle">#REF!</definedName>
    <definedName name="D_PROJECTS">#REF!</definedName>
    <definedName name="data2">#REF!</definedName>
    <definedName name="ddd">#REF!</definedName>
    <definedName name="depname">#REF!</definedName>
    <definedName name="depnameq">[8]Title!$A$15</definedName>
    <definedName name="depr">#REF!</definedName>
    <definedName name="DetailsByYear">#REF!</definedName>
    <definedName name="DSBORFund">#REF!</definedName>
    <definedName name="DSfy">#REF!</definedName>
    <definedName name="DSpFY">#REF!</definedName>
    <definedName name="dww">#REF!</definedName>
    <definedName name="E_PROJECTS">#REF!</definedName>
    <definedName name="E1BORFund">#REF!</definedName>
    <definedName name="E1fy">#REF!</definedName>
    <definedName name="E1pfy">#REF!</definedName>
    <definedName name="ee">#REF!</definedName>
    <definedName name="eee">#REF!</definedName>
    <definedName name="EGRestricted06">'[9]06'!#REF!</definedName>
    <definedName name="EI">[10]Assumptions!$C$12</definedName>
    <definedName name="EIB">[10]Assumptions!$D$12</definedName>
    <definedName name="EIC">[10]Assumptions!$E$12</definedName>
    <definedName name="ELSYS">#REF!</definedName>
    <definedName name="ELSYS1">#REF!</definedName>
    <definedName name="ELSYS2">#REF!</definedName>
    <definedName name="EOEML">#REF!</definedName>
    <definedName name="EOEML1">#REF!</definedName>
    <definedName name="EOEML2">#REF!</definedName>
    <definedName name="equip">#REF!</definedName>
    <definedName name="ExpDirect">#REF!</definedName>
    <definedName name="F_PROJECTS">#REF!</definedName>
    <definedName name="fee">#REF!</definedName>
    <definedName name="Final">#REF!</definedName>
    <definedName name="Final_Merge">#REF!</definedName>
    <definedName name="Final_Merge_Dec_2005">#REF!</definedName>
    <definedName name="Final_Merge_Feb">#REF!</definedName>
    <definedName name="Final_Merge_Feb_2006">#REF!</definedName>
    <definedName name="Final_Merge_January">#REF!</definedName>
    <definedName name="Final_Merge_June">#REF!</definedName>
    <definedName name="Final_Merge_May_2006">#REF!</definedName>
    <definedName name="Final_Merge_Sept">[11]Final_Merge_Sept!$A$1:$D$195</definedName>
    <definedName name="FinalMerge">#REF!</definedName>
    <definedName name="FinalMerge_March">#REF!</definedName>
    <definedName name="FinalMerge_Nov_2005">#REF!</definedName>
    <definedName name="FinalMerge_Oct_2005">#REF!</definedName>
    <definedName name="FinalMergeApril">#REF!</definedName>
    <definedName name="FinalMergeMay">#REF!</definedName>
    <definedName name="FinalMergeSEPT">#REF!</definedName>
    <definedName name="financials">#REF!</definedName>
    <definedName name="FiscalYear1">#REF!</definedName>
    <definedName name="FiscalYear2">#REF!</definedName>
    <definedName name="FiscalYear32">[12]Detail!#REF!</definedName>
    <definedName name="Footnote_14_Nat_vs_Func_Page_1">#REF!</definedName>
    <definedName name="Footnote_14_Nat_vs_Func_Page_2">#REF!</definedName>
    <definedName name="Footnote_2a_Categorization_of_Cash">#REF!</definedName>
    <definedName name="Footnote_2b_Categorization_of_Investments">#REF!</definedName>
    <definedName name="Footnote_3_Accounts_Receivable">#REF!</definedName>
    <definedName name="Footnote_4_Inventories">#REF!</definedName>
    <definedName name="Footnote_6_Capital_Assets_Disclosure">#REF!</definedName>
    <definedName name="Footnote_8_Long_Term_Liabilities">#REF!</definedName>
    <definedName name="Footnote_9_Lease_Obligations">#REF!</definedName>
    <definedName name="FRINGE">[13]PROPBUD3!#REF!</definedName>
    <definedName name="fsafal">'[5]Rent Rev'!#REF!</definedName>
    <definedName name="fsasum">'[5]Rent Rev'!#REF!</definedName>
    <definedName name="FSD">#REF!</definedName>
    <definedName name="FST">#REF!</definedName>
    <definedName name="FUNDname">#REF!</definedName>
    <definedName name="FY">#REF!</definedName>
    <definedName name="FY15_Depr_Summ">#REF!</definedName>
    <definedName name="G_PROJECTS">#REF!</definedName>
    <definedName name="GA_TECH">#N/A</definedName>
    <definedName name="gcfee">#REF!</definedName>
    <definedName name="gcinsurance">#REF!</definedName>
    <definedName name="gencond">#REF!</definedName>
    <definedName name="ggggg">#REF!</definedName>
    <definedName name="GIE">#REF!</definedName>
    <definedName name="GOBORFund">#REF!</definedName>
    <definedName name="GOfy">#REF!</definedName>
    <definedName name="GOpFY">#REF!</definedName>
    <definedName name="HD">'[4]Worksheet Table'!$A$2:$A$20</definedName>
    <definedName name="HIGHHOURS">#N/A</definedName>
    <definedName name="HIGHSWITCH_">#N/A</definedName>
    <definedName name="HOISTRATE">#N/A</definedName>
    <definedName name="HRO">#REF!</definedName>
    <definedName name="hrs">'[14]Fac Staf FH Proj'!$K$2</definedName>
    <definedName name="inc">#REF!</definedName>
    <definedName name="instance">#REF!</definedName>
    <definedName name="INSTRUCTIONS">#REF!</definedName>
    <definedName name="IPST">#REF!</definedName>
    <definedName name="IPST1">#REF!</definedName>
    <definedName name="IS">#REF!</definedName>
    <definedName name="IS_1">#REF!</definedName>
    <definedName name="IS_2">#REF!</definedName>
    <definedName name="ITL">#REF!</definedName>
    <definedName name="July_12_Merge">#REF!</definedName>
    <definedName name="kpk">#REF!</definedName>
    <definedName name="LABS">#REF!</definedName>
    <definedName name="LeaseReport">#REF!</definedName>
    <definedName name="llll">#REF!</definedName>
    <definedName name="lossfactor">#N/A</definedName>
    <definedName name="LOWHOURS">#N/A</definedName>
    <definedName name="LOWSWITCH_">#N/A</definedName>
    <definedName name="LTBORFund">#REF!</definedName>
    <definedName name="LTfy">#REF!</definedName>
    <definedName name="LTpFY">#REF!</definedName>
    <definedName name="MAPS">#REF!</definedName>
    <definedName name="MAPS1">#REF!</definedName>
    <definedName name="MAPS2">#REF!</definedName>
    <definedName name="may">#REF!</definedName>
    <definedName name="MS">#REF!</definedName>
    <definedName name="Net_Assets_Condensed_2002">#REF!</definedName>
    <definedName name="NetDS.Table">'[15]Net DS 2002 (TE &amp; Taxable)'!$B$1:$S$39</definedName>
    <definedName name="NON_LAB">#REF!</definedName>
    <definedName name="NON_LAPSING_PROJECTS">#REF!</definedName>
    <definedName name="Note_7_Deferred_Revenue">#REF!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CA">#REF!</definedName>
    <definedName name="oldDep">#REF!</definedName>
    <definedName name="OOD">#REF!</definedName>
    <definedName name="ooo">#REF!</definedName>
    <definedName name="orgno">#REF!</definedName>
    <definedName name="orgno1">#REF!</definedName>
    <definedName name="Other">'[16]Billable GSFIC-GRA Accounts'!#REF!</definedName>
    <definedName name="otherinc">[17]Sheet1!$F$44</definedName>
    <definedName name="ou">#REF!</definedName>
    <definedName name="Page_1">#REF!</definedName>
    <definedName name="Page_2">#REF!</definedName>
    <definedName name="PED">#REF!</definedName>
    <definedName name="percent">[18]Main!#REF!</definedName>
    <definedName name="PERCENT10">[18]Main!#REF!</definedName>
    <definedName name="PERCENT14">[18]Main!#REF!</definedName>
    <definedName name="pfy_div">#REF!</definedName>
    <definedName name="pkg">#REF!</definedName>
    <definedName name="PLANT_OPER">#REF!</definedName>
    <definedName name="POPULATION">#N/A</definedName>
    <definedName name="Position">'[4]Worksheet Table'!$E$2:$E$5</definedName>
    <definedName name="pp">#REF!</definedName>
    <definedName name="PPC">#REF!</definedName>
    <definedName name="prevfy">#REF!</definedName>
    <definedName name="_xlnm.Print_Area" localSheetId="2">'Financial Data'!$A$1:$G$79</definedName>
    <definedName name="_xlnm.Print_Area" localSheetId="1">'Revenue Projections'!$A$1:$I$31</definedName>
    <definedName name="_xlnm.Print_Area" localSheetId="0">Summary!$A$1:$D$55</definedName>
    <definedName name="_xlnm.Print_Area">#REF!</definedName>
    <definedName name="PRINT_AREA_MI">#N/A</definedName>
    <definedName name="Print_Area_MI_1">#REF!</definedName>
    <definedName name="Print_Area_MI_5">'[19]Exp Cat'!#REF!</definedName>
    <definedName name="_xlnm.Print_Titles" localSheetId="2">'Financial Data'!$A:$A</definedName>
    <definedName name="_xlnm.Print_Titles" localSheetId="1">'Revenue Projections'!$A:$A</definedName>
    <definedName name="_xlnm.Print_Titles" localSheetId="0">Summary!$2:$4</definedName>
    <definedName name="_xlnm.Print_Titles">#N/A</definedName>
    <definedName name="PRINT_TITLES_MI">#N/A</definedName>
    <definedName name="Print3">'[20]Summer conf 035 040'!#REF!</definedName>
    <definedName name="Printall">'[20]Summer conf 035 040'!$B$2:$O$4</definedName>
    <definedName name="PRIOR_YEAR_PROJECTS">#REF!</definedName>
    <definedName name="PROGRAM1">#N/A</definedName>
    <definedName name="PROGRAM1RSF">#N/A</definedName>
    <definedName name="PROGRAM2">#N/A</definedName>
    <definedName name="PROGRAM2RSF">#N/A</definedName>
    <definedName name="PROGRAM3">#N/A</definedName>
    <definedName name="PROGRAM3RSF">#N/A</definedName>
    <definedName name="PROGRAM4">#N/A</definedName>
    <definedName name="PROGRAM4RSF">#N/A</definedName>
    <definedName name="program5">#N/A</definedName>
    <definedName name="program5rsf">#N/A</definedName>
    <definedName name="proj">#REF!</definedName>
    <definedName name="psdata">#REF!</definedName>
    <definedName name="PST">#REF!</definedName>
    <definedName name="pstotal">#REF!</definedName>
    <definedName name="pvtModificationAllocation">[21]shtPivot!$C$1:$D$30</definedName>
    <definedName name="pvtSubProposal">#REF!</definedName>
    <definedName name="pvtTotalCA">#REF!</definedName>
    <definedName name="pvtTotalUS">#REF!</definedName>
    <definedName name="qqqq">#REF!</definedName>
    <definedName name="Query2_Exp_And_Encumb">#REF!</definedName>
    <definedName name="QueryFinal">#REF!</definedName>
    <definedName name="r_uratio">#N/A</definedName>
    <definedName name="RANGE_DEF">#REF!</definedName>
    <definedName name="RCBORFund">#REF!</definedName>
    <definedName name="RCfy">#REF!</definedName>
    <definedName name="RCpFY">#REF!</definedName>
    <definedName name="RCT">#REF!</definedName>
    <definedName name="ReopDate">#REF!</definedName>
    <definedName name="repDate">#REF!</definedName>
    <definedName name="REPL_POS">#REF!</definedName>
    <definedName name="repname">#REF!</definedName>
    <definedName name="repname1">#REF!</definedName>
    <definedName name="repname2">#REF!</definedName>
    <definedName name="RESEARCH_OPER">#REF!</definedName>
    <definedName name="Reserve">#REF!</definedName>
    <definedName name="Restatement_Beg_Bal">#REF!</definedName>
    <definedName name="RestrictedFundBal">#REF!</definedName>
    <definedName name="RestrictedFundsBal">#REF!</definedName>
    <definedName name="RestrictedFundsRev">#REF!</definedName>
    <definedName name="return">#REF!</definedName>
    <definedName name="revinc">[17]Sheet1!$F$41</definedName>
    <definedName name="RID">#REF!</definedName>
    <definedName name="RO">#REF!</definedName>
    <definedName name="RPT">#REF!</definedName>
    <definedName name="rr">#REF!</definedName>
    <definedName name="rrr">#REF!</definedName>
    <definedName name="RSD">#REF!</definedName>
    <definedName name="RSF">#REF!</definedName>
    <definedName name="RTT">#REF!</definedName>
    <definedName name="salinc">[17]Sheet1!$F$42</definedName>
    <definedName name="saps">#REF!</definedName>
    <definedName name="Sch16Add">#REF!</definedName>
    <definedName name="Sch16Ded">#REF!</definedName>
    <definedName name="school">#REF!</definedName>
    <definedName name="SDL">#REF!</definedName>
    <definedName name="SEAL">#REF!</definedName>
    <definedName name="SEAL1">#REF!</definedName>
    <definedName name="SEAL2">#REF!</definedName>
    <definedName name="SFBORFund">#REF!</definedName>
    <definedName name="SFfy">#REF!</definedName>
    <definedName name="SFpFY">#REF!</definedName>
    <definedName name="SPBORFund">#REF!</definedName>
    <definedName name="SPfy">#REF!</definedName>
    <definedName name="SPpFY">#REF!</definedName>
    <definedName name="SRECNA">#REF!</definedName>
    <definedName name="SRECNA_Condensed_2002">#REF!</definedName>
    <definedName name="SRECNA_Condenses">#REF!</definedName>
    <definedName name="SSD">#REF!</definedName>
    <definedName name="Statement_of_Cash_Flows_1">#REF!</definedName>
    <definedName name="Statement_of_Cash_Flows_2">#REF!</definedName>
    <definedName name="Statement_of_Cash_Flows_Condensed">#REF!</definedName>
    <definedName name="Statement_of_Net_Assets">#REF!</definedName>
    <definedName name="Statement_of_Net_Assets_Condensed">#REF!</definedName>
    <definedName name="STL">#REF!</definedName>
    <definedName name="stop" hidden="1">{#N/A,#N/A,FALSE,"Aging Summary";#N/A,#N/A,FALSE,"Ratio Analysis";#N/A,#N/A,FALSE,"Test 120 Day Accts";#N/A,#N/A,FALSE,"Tickmarks"}</definedName>
    <definedName name="suitefal">'[5]Rent Rev'!#REF!</definedName>
    <definedName name="suitesum">'[5]Rent Rev'!#REF!</definedName>
    <definedName name="SUMMARY">#REF!</definedName>
    <definedName name="SurplusSummary">#REF!</definedName>
    <definedName name="switchcost">#N/A</definedName>
    <definedName name="taxrate">#N/A</definedName>
    <definedName name="tec">#REF!</definedName>
    <definedName name="Tech">#REF!</definedName>
    <definedName name="TechSquare">#REF!</definedName>
    <definedName name="test">#REF!</definedName>
    <definedName name="To_DEP">#REF!</definedName>
    <definedName name="TOBORFund">#REF!</definedName>
    <definedName name="TOfy">#REF!</definedName>
    <definedName name="TOpFY">#REF!</definedName>
    <definedName name="TOT_SSD1">#REF!</definedName>
    <definedName name="TOT_SSD2">#REF!</definedName>
    <definedName name="total">#REF!</definedName>
    <definedName name="Total_Budget">#REF!</definedName>
    <definedName name="Total_Exposure">#REF!</definedName>
    <definedName name="Total_Net_Assets">#REF!</definedName>
    <definedName name="Total_Trade_Award">#REF!</definedName>
    <definedName name="Total_Trade_Budget">#REF!</definedName>
    <definedName name="totalassets">#REF!</definedName>
    <definedName name="TotalCFExp">'[9]06'!#REF!</definedName>
    <definedName name="TotalDeddirect">#REF!</definedName>
    <definedName name="totallines">#N/A</definedName>
    <definedName name="totalnetassets">#REF!</definedName>
    <definedName name="TOTALPHONES">#N/A</definedName>
    <definedName name="TotalRSF">#REF!</definedName>
    <definedName name="totps">#REF!</definedName>
    <definedName name="tr" hidden="1">{#N/A,#N/A,FALSE,"Aging Summary";#N/A,#N/A,FALSE,"Ratio Analysis";#N/A,#N/A,FALSE,"Test 120 Day Accts";#N/A,#N/A,FALSE,"Tickmarks"}</definedName>
    <definedName name="trad4fal">'[5]Rent Rev'!#REF!</definedName>
    <definedName name="tradfal">'[5]Rent Rev'!#REF!</definedName>
    <definedName name="tradsum">'[5]Rent Rev'!#REF!</definedName>
    <definedName name="Trans_Deprec">#REF!</definedName>
    <definedName name="TSD_GROSS">#REF!</definedName>
    <definedName name="TSD_NET">#REF!</definedName>
    <definedName name="Users_PCs_and_Replace_date">#REF!</definedName>
    <definedName name="utilinc">[17]Sheet1!$F$43</definedName>
    <definedName name="VARIANCE">#REF!</definedName>
    <definedName name="VehType">[22]Parameters!$A$4:$C$8</definedName>
    <definedName name="VM">'[22]ARI Maintenance Expenses'!$A$2:$Q$28</definedName>
    <definedName name="vp1r">[23]RAISELIST!$I$609</definedName>
    <definedName name="VPDIR">#REF!</definedName>
    <definedName name="VPDIR1">#REF!</definedName>
    <definedName name="VPDIR2">#REF!</definedName>
    <definedName name="Whatisthis">#REF!</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w">#REF!</definedName>
    <definedName name="x">#REF!</definedName>
    <definedName name="xx">#REF!</definedName>
    <definedName name="xxxx">#REF!</definedName>
    <definedName name="y">#REF!</definedName>
    <definedName name="yy">#REF!</definedName>
    <definedName name="yyy">#REF!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9" i="312" l="1"/>
  <c r="B79" i="312"/>
  <c r="C78" i="312"/>
  <c r="C79" i="312" s="1"/>
  <c r="D76" i="312"/>
  <c r="E76" i="312" s="1"/>
  <c r="B72" i="312"/>
  <c r="D71" i="312"/>
  <c r="F67" i="312"/>
  <c r="E67" i="312"/>
  <c r="D67" i="312"/>
  <c r="B67" i="312"/>
  <c r="G66" i="312"/>
  <c r="G65" i="312"/>
  <c r="G64" i="312"/>
  <c r="G63" i="312"/>
  <c r="G62" i="312"/>
  <c r="G61" i="312"/>
  <c r="G59" i="312"/>
  <c r="G58" i="312"/>
  <c r="C58" i="312"/>
  <c r="G57" i="312"/>
  <c r="G56" i="312"/>
  <c r="G55" i="312"/>
  <c r="G54" i="312"/>
  <c r="G53" i="312"/>
  <c r="G52" i="312"/>
  <c r="G51" i="312"/>
  <c r="G50" i="312"/>
  <c r="G49" i="312"/>
  <c r="G48" i="312"/>
  <c r="G47" i="312"/>
  <c r="C47" i="312"/>
  <c r="C67" i="312" s="1"/>
  <c r="G46" i="312"/>
  <c r="G45" i="312"/>
  <c r="G43" i="312"/>
  <c r="G42" i="312"/>
  <c r="G40" i="312"/>
  <c r="G39" i="312"/>
  <c r="G38" i="312"/>
  <c r="G37" i="312"/>
  <c r="E33" i="312"/>
  <c r="E70" i="312" s="1"/>
  <c r="D33" i="312"/>
  <c r="C33" i="312"/>
  <c r="B33" i="312"/>
  <c r="G32" i="312"/>
  <c r="G31" i="312"/>
  <c r="G29" i="312"/>
  <c r="G28" i="312"/>
  <c r="G27" i="312"/>
  <c r="G26" i="312"/>
  <c r="G25" i="312"/>
  <c r="G24" i="312"/>
  <c r="G23" i="312"/>
  <c r="G22" i="312"/>
  <c r="G21" i="312"/>
  <c r="G20" i="312"/>
  <c r="G19" i="312"/>
  <c r="G18" i="312"/>
  <c r="G17" i="312"/>
  <c r="G16" i="312"/>
  <c r="G15" i="312"/>
  <c r="G13" i="312"/>
  <c r="G12" i="312"/>
  <c r="G11" i="312"/>
  <c r="F11" i="312"/>
  <c r="F33" i="312" s="1"/>
  <c r="F70" i="312" s="1"/>
  <c r="F72" i="312" s="1"/>
  <c r="A4" i="312"/>
  <c r="A3" i="312"/>
  <c r="A2" i="312"/>
  <c r="A1" i="312"/>
  <c r="F29" i="311"/>
  <c r="E29" i="311"/>
  <c r="I28" i="311"/>
  <c r="G28" i="311"/>
  <c r="H28" i="311" s="1"/>
  <c r="I27" i="311"/>
  <c r="G27" i="311"/>
  <c r="I26" i="311"/>
  <c r="H26" i="311" s="1"/>
  <c r="G26" i="311"/>
  <c r="I25" i="311"/>
  <c r="G25" i="311"/>
  <c r="F22" i="311"/>
  <c r="F31" i="311" s="1"/>
  <c r="E22" i="311"/>
  <c r="I21" i="311"/>
  <c r="H21" i="311" s="1"/>
  <c r="G21" i="311"/>
  <c r="I20" i="311"/>
  <c r="G20" i="311"/>
  <c r="H20" i="311" s="1"/>
  <c r="I19" i="311"/>
  <c r="G19" i="311"/>
  <c r="I18" i="311"/>
  <c r="H18" i="311"/>
  <c r="G18" i="311"/>
  <c r="F15" i="311"/>
  <c r="E15" i="311"/>
  <c r="I14" i="311"/>
  <c r="G14" i="311"/>
  <c r="H14" i="311" s="1"/>
  <c r="I13" i="311"/>
  <c r="G13" i="311"/>
  <c r="I12" i="311"/>
  <c r="H12" i="311" s="1"/>
  <c r="G12" i="311"/>
  <c r="I11" i="311"/>
  <c r="G11" i="311"/>
  <c r="A3" i="311"/>
  <c r="A2" i="311"/>
  <c r="A1" i="311"/>
  <c r="B46" i="310"/>
  <c r="D44" i="310"/>
  <c r="D40" i="310"/>
  <c r="D38" i="310"/>
  <c r="B36" i="310"/>
  <c r="B34" i="310"/>
  <c r="G67" i="312" l="1"/>
  <c r="E31" i="311"/>
  <c r="G22" i="311"/>
  <c r="G15" i="311"/>
  <c r="H19" i="311"/>
  <c r="H22" i="311" s="1"/>
  <c r="G29" i="311"/>
  <c r="H11" i="311"/>
  <c r="H15" i="311" s="1"/>
  <c r="H25" i="311"/>
  <c r="H29" i="311" s="1"/>
  <c r="D70" i="312"/>
  <c r="H13" i="311"/>
  <c r="I22" i="311"/>
  <c r="H27" i="311"/>
  <c r="G33" i="312"/>
  <c r="G70" i="312" s="1"/>
  <c r="C70" i="312"/>
  <c r="C72" i="312" s="1"/>
  <c r="D69" i="312" s="1"/>
  <c r="D72" i="312" s="1"/>
  <c r="E69" i="312" s="1"/>
  <c r="G76" i="312"/>
  <c r="D78" i="312"/>
  <c r="G31" i="311"/>
  <c r="I15" i="311"/>
  <c r="I29" i="311"/>
  <c r="I31" i="311" s="1"/>
  <c r="G69" i="312" l="1"/>
  <c r="E72" i="312"/>
  <c r="G72" i="312"/>
  <c r="D79" i="312"/>
  <c r="E78" i="312"/>
  <c r="H31" i="311"/>
  <c r="G78" i="312" l="1"/>
  <c r="G79" i="312" s="1"/>
  <c r="E79" i="312"/>
</calcChain>
</file>

<file path=xl/sharedStrings.xml><?xml version="1.0" encoding="utf-8"?>
<sst xmlns="http://schemas.openxmlformats.org/spreadsheetml/2006/main" count="147" uniqueCount="133">
  <si>
    <t>Contracted Services</t>
  </si>
  <si>
    <t>Total Expenditures</t>
  </si>
  <si>
    <t>Georgia Institute of Technology</t>
  </si>
  <si>
    <t>Utilities</t>
  </si>
  <si>
    <t>Transportation</t>
  </si>
  <si>
    <t>Health Services</t>
  </si>
  <si>
    <t>Travel</t>
  </si>
  <si>
    <t>Personal Services</t>
  </si>
  <si>
    <t>Summer Semester</t>
  </si>
  <si>
    <t>N/A</t>
  </si>
  <si>
    <t>Fiscal Year 2021</t>
  </si>
  <si>
    <t>FY20 orig. budget projection</t>
  </si>
  <si>
    <t>University System of Georgia</t>
  </si>
  <si>
    <t>Mandatory Fee Detail &amp; Request Form</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</si>
  <si>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</si>
  <si>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t xml:space="preserve">Institution Name:  </t>
  </si>
  <si>
    <t xml:space="preserve">Preparer Name &amp; Email:  </t>
  </si>
  <si>
    <t>Sherry Davidson / sherry.davidson@pts.gatech.edu</t>
  </si>
  <si>
    <t xml:space="preserve">Name of Fee:  </t>
  </si>
  <si>
    <t xml:space="preserve">New or Existing?  </t>
  </si>
  <si>
    <t>Existing</t>
  </si>
  <si>
    <t xml:space="preserve">Type of Fee:  </t>
  </si>
  <si>
    <t xml:space="preserve">Fund:  </t>
  </si>
  <si>
    <t xml:space="preserve">Revenue Department(s):  </t>
  </si>
  <si>
    <t>Transportation / 544</t>
  </si>
  <si>
    <t xml:space="preserve">Revenue Account:  </t>
  </si>
  <si>
    <t xml:space="preserve">PPV Projects Supported:  </t>
  </si>
  <si>
    <t>Description of Fee Purpose:</t>
  </si>
  <si>
    <t>What are the primary activities supported by this fee?  How would this fee be described to students?  How does this fee support the primary mission of retaining and graduating students? The Transportation fee is used for the day-to-day management and operation of campus transportation services to include the operation of the Trolley, the Stinger Bus service and Stingerette paratransit and nighttime services. The Trolley and Stinger offer multiple routes with 8 trolleys, 19 buses, two shuttles and 4 vans to transport students to various locations on campus.  Contracted services for the Trolley and Stinger are provided through a private company and their fees include the cost for drivers, supervisors, vehicles, vehicle maintenance and costs for fuel.  These services provide students with year-round transportation on-campus and select off-campus locations.  See attached narrative.</t>
  </si>
  <si>
    <t>Description of Students Charged:</t>
  </si>
  <si>
    <t>What student population is assessed this fee?  (eg. undergraduate only, specific campuses, etc.) Graduate and undergraduate students are assessed the Transportation fee.
What student groups are eligible for a waiver?  What is the process by which a student can request/receive a waiver? N/A 
Is the fee assessed during summer semester?  Yes.  The fee during the summer semester is assessed at 2/3 of the fall/spring fee.
Does the institution pro-rate fees based on credit hours? No.</t>
  </si>
  <si>
    <t>Description of Student Engagement:</t>
  </si>
  <si>
    <t>How was the student body at large informed and/or engaged in the fee process (e.g. town hall meetings, online surveys, etc.)?  Were these actions taken before or after the student committee vote?
Include any documents provided to the student fee committee.  The Transportation student fee was presented at the September 23 and October 7, 2019 B-Weekly PTS/SGA meeting, (which included representatives from graduate and undergrade student government).  It will also be presented during  the October 24, 2019 Parking &amp; Transportation Advisory Committee (PTAC) meeting.  PTAC representatives include faculty, staff and student representatives (student representatives include undergraduate &amp; Graduate SGA, RHA and Greek Life).  The budget will also be posted on the Student Government website and on the GA Tech Budget Office website.  Transportation fees are presented to student representatives at the MSFAC meeting, which is where committee members will vote on the proposed fees.</t>
  </si>
  <si>
    <t>FY 2020 Fee Amount:</t>
  </si>
  <si>
    <t>Incremental Change Proposed:</t>
  </si>
  <si>
    <t>Proposed FY 2021 Fee Amount:</t>
  </si>
  <si>
    <t>Percent Change Proposed:</t>
  </si>
  <si>
    <t>FY19 Revenue</t>
  </si>
  <si>
    <t>FY19 Expenditures</t>
  </si>
  <si>
    <t>FY19 % of Revenue Expended:</t>
  </si>
  <si>
    <t>FY20 Unrestricted Fund Balance</t>
  </si>
  <si>
    <t>Description of Financial Trends:</t>
  </si>
  <si>
    <t>Description of Personal Services and Travel:</t>
  </si>
  <si>
    <t>Provide narrative descriptions to support the amounts found on the subsequent financials tab.  
What positions are supported by this fee?  The positions supported by this fee include: Director of Transportation, Operations Manager, Campus Transportation Planner, 2 Operations Dispatchers, Night-shift Ops Asst Mgr and 6 Drivers. How has the number of positions changed or what positions would the institution like to hire? Over the past three years, the positions have decreased by 4 drivers.  As the drivers terminated their employment with Georgia Tech, the positions were outsourced to Transportation's contract provider - Groome Transportation.  However, the department would like to reinstate the positions back into the department in FY2021 for cost savings and improved service.
To what extent is this fee used to fund employee travel? $8,500 is budgeted for employee travel.  This travel is needed for the continuing education for the director and managers.</t>
  </si>
  <si>
    <t>Justification for Increase and Planned Usage:</t>
  </si>
  <si>
    <t>Only fill out this section if an increase is being requested.  Refer to the Chancellor's letter from 9/20/18 when completing your document:
   1. New fee requests or increases to existing fees will not be recommended to the Board unless the institution 
       presents a detailed business case, including analysis of available reserves.
   2. New fees are strongly discouraged and should not be proposed unless there is overwhelming student support 
       and a clear benefit to student success.
   3. Fee increases needed to support PPV projects whose revenues are falling or expected to fall below levels to
       sustain those projects may be considered, however, before requesting an increase you should:
          a. review all project costs and processes to identify where efficiencies can be realized and expenses reduced;
          b. explore other sources of revenue, besides fee revenue, to compensate for any actual or anticipated
              revenue shortage;
          c. determine the availability of reserves to sustain project; and
          d. evaluate the project plan to determine whether revisions to the plan to meet the lower revenues levels or
              estimates are feasible.
   4. Consideration may be given to institutions to allow for the reallocation of fees, if the overall mandatory fee
       level remains neutral. Institutions must still demonstrate why an increased fee is critical, even if the increase
       is offset elsewhere.</t>
  </si>
  <si>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</si>
  <si>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t>Projection of Fee Instances and Revenues</t>
  </si>
  <si>
    <t>FY 2019 Fee Rate</t>
  </si>
  <si>
    <t>FY 2020 Fee Rate</t>
  </si>
  <si>
    <t>Proposed FY 2021 Fee Rate</t>
  </si>
  <si>
    <t>Projected FY20 Fee Instances</t>
  </si>
  <si>
    <t>Projected FY21 Fee Instances</t>
  </si>
  <si>
    <r>
      <t xml:space="preserve">FY21 Revenues
</t>
    </r>
    <r>
      <rPr>
        <b/>
        <u/>
        <sz val="10"/>
        <rFont val="Calibri"/>
        <family val="2"/>
        <scheme val="minor"/>
      </rPr>
      <t>without</t>
    </r>
    <r>
      <rPr>
        <sz val="10"/>
        <rFont val="Calibri"/>
        <family val="2"/>
        <scheme val="minor"/>
      </rPr>
      <t xml:space="preserve"> increase</t>
    </r>
  </si>
  <si>
    <t xml:space="preserve">FY21 Incremental Fee Increase </t>
  </si>
  <si>
    <r>
      <t xml:space="preserve">FY21 Projection
</t>
    </r>
    <r>
      <rPr>
        <b/>
        <u/>
        <sz val="10"/>
        <rFont val="Calibri"/>
        <family val="2"/>
        <scheme val="minor"/>
      </rPr>
      <t>with</t>
    </r>
    <r>
      <rPr>
        <sz val="10"/>
        <rFont val="Calibri"/>
        <family val="2"/>
        <scheme val="minor"/>
      </rPr>
      <t xml:space="preserve"> increase</t>
    </r>
  </si>
  <si>
    <t>Fall Semester</t>
  </si>
  <si>
    <t>Full-time</t>
  </si>
  <si>
    <t>9-12 credit hours</t>
  </si>
  <si>
    <t>5-8 credit hours</t>
  </si>
  <si>
    <t>0-4 credit hours</t>
  </si>
  <si>
    <t>Fall Semester Total</t>
  </si>
  <si>
    <t>Spring Semester</t>
  </si>
  <si>
    <t>Spring Semester Total</t>
  </si>
  <si>
    <t>Summer Semester Total</t>
  </si>
  <si>
    <t>Fiscal Year Total</t>
  </si>
  <si>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</si>
  <si>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FY 2018 Actuals</t>
  </si>
  <si>
    <t>FY 2019 Actuals</t>
  </si>
  <si>
    <t>FY 2020 Projected</t>
  </si>
  <si>
    <r>
      <t xml:space="preserve">FY21 Projection
</t>
    </r>
    <r>
      <rPr>
        <b/>
        <u/>
        <sz val="10"/>
        <rFont val="Calibri"/>
        <family val="2"/>
        <scheme val="minor"/>
      </rPr>
      <t>without</t>
    </r>
    <r>
      <rPr>
        <sz val="10"/>
        <rFont val="Calibri"/>
        <family val="2"/>
        <scheme val="minor"/>
      </rPr>
      <t xml:space="preserve"> increase</t>
    </r>
  </si>
  <si>
    <t>REVENUE</t>
  </si>
  <si>
    <t>Student Fees</t>
  </si>
  <si>
    <t>Mandatory Fee Revenue</t>
  </si>
  <si>
    <t>Less: Allowances, Waivers, Etc.</t>
  </si>
  <si>
    <t>Non-Mandatory Student Fees</t>
  </si>
  <si>
    <t>Sales &amp; Services</t>
  </si>
  <si>
    <t>Fines</t>
  </si>
  <si>
    <t>Housing Rental Income</t>
  </si>
  <si>
    <t>Other Rental Income</t>
  </si>
  <si>
    <t>Meal Plan Sales</t>
  </si>
  <si>
    <t>Other Food Service Sales</t>
  </si>
  <si>
    <t>Athletic Ticket Sales</t>
  </si>
  <si>
    <t>Game Guarantees</t>
  </si>
  <si>
    <t>Athletic Camps</t>
  </si>
  <si>
    <t>Other Athletic Revenue</t>
  </si>
  <si>
    <t>Non-Student Parking &amp; Transportation</t>
  </si>
  <si>
    <t>Advertising Revenue</t>
  </si>
  <si>
    <t>Commissions</t>
  </si>
  <si>
    <t>Bookstore &amp; Gift shop Sales</t>
  </si>
  <si>
    <t>Other Sales &amp; Services</t>
  </si>
  <si>
    <t>Miscellaneous Revenues</t>
  </si>
  <si>
    <t>Gifts</t>
  </si>
  <si>
    <t>Other Miscellaneous Revenues</t>
  </si>
  <si>
    <t>Total Revenue</t>
  </si>
  <si>
    <t>EXPENDITURES</t>
  </si>
  <si>
    <t>Salaries - Faculty/Staff</t>
  </si>
  <si>
    <t>Salaries - Students</t>
  </si>
  <si>
    <t>Fringe Benefits</t>
  </si>
  <si>
    <t>Allocated Personal Services</t>
  </si>
  <si>
    <t>Travel - Employee</t>
  </si>
  <si>
    <t>Travel - Non-Employee</t>
  </si>
  <si>
    <t>Operating Supplies and Expenses</t>
  </si>
  <si>
    <t>Purchases for Resale/Cost of Goods Sold</t>
  </si>
  <si>
    <t>Supplies &amp; Materials</t>
  </si>
  <si>
    <t>Repairs and Maintenance</t>
  </si>
  <si>
    <t>Rental Payments (Non-Real Estate)</t>
  </si>
  <si>
    <t>Insurance</t>
  </si>
  <si>
    <t>Software</t>
  </si>
  <si>
    <t>Equipment (Small Value)</t>
  </si>
  <si>
    <t>Real Estate/Authority Lease Rental</t>
  </si>
  <si>
    <t>Per Diems &amp; Fees</t>
  </si>
  <si>
    <t>Telecommunications</t>
  </si>
  <si>
    <t>Scholarships</t>
  </si>
  <si>
    <t>Other Operating Expenses</t>
  </si>
  <si>
    <t>Allocated Operating Expenses</t>
  </si>
  <si>
    <t>Equipment/Capital Outlay</t>
  </si>
  <si>
    <t>Lease/Purchase - Principal</t>
  </si>
  <si>
    <t>Lease/Purchase - Interest</t>
  </si>
  <si>
    <t>R&amp;R Reserve Contribution</t>
  </si>
  <si>
    <t>Motor Vehicle Purchase</t>
  </si>
  <si>
    <t>Equipment Purchase</t>
  </si>
  <si>
    <t>Building and Facilities Improvements</t>
  </si>
  <si>
    <t>Beginning Net Assets and Reserves (July 1)</t>
  </si>
  <si>
    <t>Surplus/(Deficit) from above schedule</t>
  </si>
  <si>
    <t>Transfer to or from other sources</t>
  </si>
  <si>
    <t>Final Net Assets and Reserves (June 30)</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</si>
  <si>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</si>
  <si>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Reserved for Renewal &amp; Replacement</t>
  </si>
  <si>
    <t>Capital Liability Reserve Fund</t>
  </si>
  <si>
    <t>Other Unrestricted Net Assets 
(including encumbrance reserve)</t>
  </si>
  <si>
    <t>Total Net Assets and Reserves</t>
  </si>
  <si>
    <t xml:space="preserve">Provide context as to the trends seen in the financials tab.  Describe any one-time revenues or expenditures that may skew trends.  Provide an explanation if FY19 revenue was less than 80% expended.  What are planned uses for the available fund balance (if applicable)? The revenue trends seen in the financials data tab are primarily due to increased student enrollment, which have positively impacted revenue, without the need for a fee increase.  The trends in expenditures are due to primarily due to increased contracted service costs based on the CPI changes for transportation, fuel costs, and changes in contracted staff salaries and benefits.  The available Fund Balance will be used for 1) the purchase of vehicles $457,000 over 10 years; 2) necessary renovations to relocate the PTS office $200,000; 3) Digital transit signage 100,000 over the next 2 years; 4) and upgrade in audio &amp; video equipment for the Stingerette and Paratransit vans $50,000 over the next year; and 5) the purchase of an Automated Passenger Count system $220,000 for buses. These projects represent Transportation's 10 year capital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</si>
</sst>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quot;$&quot;#,##0.00"/>
    <numFmt numFmtId="167" formatCode="0.00_)"/>
    <numFmt numFmtId="168" formatCode="&quot;$&quot;#,##0\ ;\(&quot;$&quot;#,##0\)"/>
    <numFmt numFmtId="169" formatCode="_(* #,##0.00_);_(* \(#,##0.00\);_(* \-??_);_(@_)"/>
    <numFmt numFmtId="170" formatCode="_(\$* #,##0.00_);_(\$* \(#,##0.00\);_(\$* \-??_);_(@_)"/>
  </numFmts>
  <fonts count="9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sz val="10"/>
      <name val="MS Sans Serif"/>
      <family val="2"/>
    </font>
    <font>
      <b/>
      <sz val="10"/>
      <name val="MS Sans Serif"/>
      <family val="2"/>
    </font>
    <font>
      <sz val="8"/>
      <name val="Arial"/>
      <family val="2"/>
    </font>
    <font>
      <sz val="12"/>
      <name val="Arial"/>
      <family val="2"/>
    </font>
    <font>
      <u/>
      <sz val="10"/>
      <color indexed="12"/>
      <name val="Arial"/>
      <family val="2"/>
    </font>
    <font>
      <sz val="12"/>
      <name val="Tw Cen MT"/>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indexed="62"/>
      <name val="Cambria"/>
      <family val="2"/>
    </font>
    <font>
      <sz val="10"/>
      <name val="Courier"/>
      <family val="3"/>
    </font>
    <font>
      <sz val="7"/>
      <name val="Small Fonts"/>
      <family val="2"/>
    </font>
    <font>
      <b/>
      <i/>
      <sz val="16"/>
      <name val="Helv"/>
    </font>
    <font>
      <sz val="10"/>
      <name val="Verdana"/>
      <family val="2"/>
    </font>
    <font>
      <sz val="10"/>
      <color indexed="8"/>
      <name val="Arial"/>
      <family val="2"/>
    </font>
    <font>
      <sz val="10"/>
      <name val="Arial"/>
      <family val="2"/>
    </font>
    <font>
      <sz val="10"/>
      <name val="Arial"/>
      <family val="2"/>
    </font>
    <font>
      <sz val="10"/>
      <name val="Arial Unicode MS"/>
      <family val="2"/>
    </font>
    <font>
      <b/>
      <sz val="10"/>
      <name val="Arial Unicode MS"/>
      <family val="2"/>
    </font>
    <font>
      <sz val="11"/>
      <color theme="1"/>
      <name val="Calibri"/>
      <family val="2"/>
      <scheme val="minor"/>
    </font>
    <font>
      <sz val="12"/>
      <color theme="1"/>
      <name val="Franklin Gothic Medium"/>
      <family val="2"/>
    </font>
    <font>
      <sz val="12"/>
      <color theme="1"/>
      <name val="Tw Cen MT"/>
      <family val="2"/>
    </font>
    <font>
      <sz val="11"/>
      <color rgb="FF006100"/>
      <name val="Calibri"/>
      <family val="2"/>
      <scheme val="minor"/>
    </font>
    <font>
      <b/>
      <sz val="11"/>
      <color theme="1"/>
      <name val="Calibri"/>
      <family val="2"/>
      <scheme val="minor"/>
    </font>
    <font>
      <b/>
      <sz val="11"/>
      <name val="Calibri"/>
      <family val="2"/>
      <scheme val="minor"/>
    </font>
    <font>
      <sz val="11"/>
      <name val="Calibri"/>
      <family val="2"/>
      <scheme val="minor"/>
    </font>
    <font>
      <b/>
      <sz val="18"/>
      <name val="Arial"/>
      <family val="2"/>
    </font>
    <font>
      <b/>
      <sz val="12"/>
      <name val="Calibri"/>
      <family val="2"/>
      <scheme val="minor"/>
    </font>
    <font>
      <sz val="10"/>
      <color theme="1"/>
      <name val="Arial"/>
      <family val="2"/>
    </font>
    <font>
      <sz val="10"/>
      <name val="Courier New"/>
      <family val="3"/>
    </font>
    <font>
      <b/>
      <i/>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theme="1"/>
      <name val="Calibri"/>
      <family val="2"/>
      <scheme val="minor"/>
    </font>
    <font>
      <b/>
      <sz val="12"/>
      <color theme="1"/>
      <name val="Calibri"/>
      <family val="2"/>
      <scheme val="minor"/>
    </font>
    <font>
      <sz val="10"/>
      <color theme="1"/>
      <name val="Calibri"/>
      <family val="2"/>
      <scheme val="minor"/>
    </font>
    <font>
      <sz val="10"/>
      <name val="Calibri"/>
      <family val="2"/>
      <scheme val="minor"/>
    </font>
    <font>
      <b/>
      <sz val="10"/>
      <name val="Calibri"/>
      <family val="2"/>
      <scheme val="minor"/>
    </font>
    <font>
      <i/>
      <sz val="10"/>
      <name val="Calibri"/>
      <family val="2"/>
      <scheme val="minor"/>
    </font>
    <font>
      <u/>
      <sz val="11"/>
      <color theme="10"/>
      <name val="Calibri"/>
      <family val="2"/>
      <scheme val="minor"/>
    </font>
    <font>
      <b/>
      <sz val="10"/>
      <color rgb="FFFF0000"/>
      <name val="Calibri"/>
      <family val="2"/>
      <scheme val="minor"/>
    </font>
    <font>
      <i/>
      <sz val="7"/>
      <color rgb="FFFF0000"/>
      <name val="Arial"/>
      <family val="2"/>
    </font>
    <font>
      <sz val="10"/>
      <name val="Courier"/>
    </font>
    <font>
      <b/>
      <sz val="16"/>
      <color theme="1"/>
      <name val="Calibri"/>
      <family val="2"/>
      <scheme val="minor"/>
    </font>
    <font>
      <b/>
      <sz val="10.5"/>
      <color theme="1"/>
      <name val="Calibri"/>
      <family val="2"/>
      <scheme val="minor"/>
    </font>
    <font>
      <b/>
      <sz val="10.5"/>
      <color rgb="FFFF0000"/>
      <name val="Calibri"/>
      <family val="2"/>
      <scheme val="minor"/>
    </font>
    <font>
      <sz val="10.5"/>
      <color theme="1"/>
      <name val="Calibri"/>
      <family val="2"/>
      <scheme val="minor"/>
    </font>
    <font>
      <b/>
      <sz val="10.5"/>
      <name val="Calibri"/>
      <family val="2"/>
      <scheme val="minor"/>
    </font>
    <font>
      <b/>
      <u/>
      <sz val="10"/>
      <name val="Calibri"/>
      <family val="2"/>
      <scheme val="minor"/>
    </font>
  </fonts>
  <fills count="7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27"/>
        <bgColor indexed="31"/>
      </patternFill>
    </fill>
    <fill>
      <patternFill patternType="solid">
        <fgColor indexed="44"/>
        <bgColor indexed="41"/>
      </patternFill>
    </fill>
    <fill>
      <patternFill patternType="solid">
        <fgColor indexed="41"/>
        <bgColor indexed="44"/>
      </patternFill>
    </fill>
    <fill>
      <patternFill patternType="solid">
        <fgColor indexed="10"/>
      </patternFill>
    </fill>
    <fill>
      <patternFill patternType="solid">
        <fgColor indexed="22"/>
        <bgColor indexed="24"/>
      </patternFill>
    </fill>
    <fill>
      <patternFill patternType="solid">
        <fgColor indexed="55"/>
        <bgColor indexed="45"/>
      </patternFill>
    </fill>
    <fill>
      <patternFill patternType="solid">
        <fgColor indexed="57"/>
      </patternFill>
    </fill>
    <fill>
      <patternFill patternType="solid">
        <fgColor indexed="46"/>
        <bgColor indexed="24"/>
      </patternFill>
    </fill>
    <fill>
      <patternFill patternType="solid">
        <fgColor indexed="53"/>
      </patternFill>
    </fill>
    <fill>
      <patternFill patternType="solid">
        <fgColor indexed="26"/>
        <bgColor indexed="43"/>
      </patternFill>
    </fill>
    <fill>
      <patternFill patternType="solid">
        <fgColor indexed="43"/>
        <bgColor indexed="26"/>
      </patternFill>
    </fill>
    <fill>
      <patternFill patternType="solid">
        <fgColor indexed="22"/>
      </patternFill>
    </fill>
    <fill>
      <patternFill patternType="solid">
        <fgColor indexed="55"/>
      </patternFill>
    </fill>
    <fill>
      <patternFill patternType="solid">
        <fgColor indexed="24"/>
        <bgColor indexed="22"/>
      </patternFill>
    </fill>
    <fill>
      <patternFill patternType="solid">
        <fgColor indexed="45"/>
        <bgColor indexed="55"/>
      </patternFill>
    </fill>
    <fill>
      <patternFill patternType="solid">
        <fgColor indexed="31"/>
        <bgColor indexed="2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theme="0"/>
        <bgColor indexed="64"/>
      </patternFill>
    </fill>
    <fill>
      <patternFill patternType="solid">
        <fgColor rgb="FFC6EFCE"/>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30"/>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0"/>
      </left>
      <right style="thin">
        <color theme="0"/>
      </right>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bottom style="thin">
        <color auto="1"/>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style="thin">
        <color auto="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indexed="64"/>
      </right>
      <top style="medium">
        <color indexed="64"/>
      </top>
      <bottom style="thin">
        <color indexed="64"/>
      </bottom>
      <diagonal/>
    </border>
  </borders>
  <cellStyleXfs count="3858">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37" fontId="30" fillId="17" borderId="0" applyBorder="0" applyAlignment="0" applyProtection="0"/>
    <xf numFmtId="37" fontId="30" fillId="18" borderId="0" applyBorder="0" applyAlignment="0" applyProtection="0"/>
    <xf numFmtId="37" fontId="31" fillId="19" borderId="0" applyBorder="0" applyAlignment="0" applyProtection="0"/>
    <xf numFmtId="0" fontId="31" fillId="20" borderId="0" applyNumberFormat="0" applyBorder="0" applyAlignment="0" applyProtection="0"/>
    <xf numFmtId="37" fontId="30" fillId="17" borderId="0" applyBorder="0" applyAlignment="0" applyProtection="0"/>
    <xf numFmtId="37" fontId="30" fillId="21" borderId="0" applyBorder="0" applyAlignment="0" applyProtection="0"/>
    <xf numFmtId="37" fontId="31" fillId="22" borderId="0" applyBorder="0" applyAlignment="0" applyProtection="0"/>
    <xf numFmtId="0" fontId="31" fillId="23" borderId="0" applyNumberFormat="0" applyBorder="0" applyAlignment="0" applyProtection="0"/>
    <xf numFmtId="37" fontId="30" fillId="17" borderId="0" applyBorder="0" applyAlignment="0" applyProtection="0"/>
    <xf numFmtId="37" fontId="30" fillId="17" borderId="0" applyBorder="0" applyAlignment="0" applyProtection="0"/>
    <xf numFmtId="37" fontId="31" fillId="21" borderId="0" applyBorder="0" applyAlignment="0" applyProtection="0"/>
    <xf numFmtId="0" fontId="31" fillId="13" borderId="0" applyNumberFormat="0" applyBorder="0" applyAlignment="0" applyProtection="0"/>
    <xf numFmtId="37" fontId="30" fillId="17" borderId="0" applyBorder="0" applyAlignment="0" applyProtection="0"/>
    <xf numFmtId="37" fontId="30" fillId="21" borderId="0" applyBorder="0" applyAlignment="0" applyProtection="0"/>
    <xf numFmtId="37" fontId="31" fillId="24" borderId="0" applyBorder="0" applyAlignment="0" applyProtection="0"/>
    <xf numFmtId="0" fontId="31" fillId="14" borderId="0" applyNumberFormat="0" applyBorder="0" applyAlignment="0" applyProtection="0"/>
    <xf numFmtId="37" fontId="30" fillId="17" borderId="0" applyBorder="0" applyAlignment="0" applyProtection="0"/>
    <xf numFmtId="37" fontId="30" fillId="19" borderId="0" applyBorder="0" applyAlignment="0" applyProtection="0"/>
    <xf numFmtId="37" fontId="31" fillId="19" borderId="0" applyBorder="0" applyAlignment="0" applyProtection="0"/>
    <xf numFmtId="0" fontId="31" fillId="25" borderId="0" applyNumberFormat="0" applyBorder="0" applyAlignment="0" applyProtection="0"/>
    <xf numFmtId="37" fontId="30" fillId="17" borderId="0" applyBorder="0" applyAlignment="0" applyProtection="0"/>
    <xf numFmtId="37" fontId="30" fillId="26" borderId="0" applyBorder="0" applyAlignment="0" applyProtection="0"/>
    <xf numFmtId="37" fontId="31" fillId="27" borderId="0" applyBorder="0" applyAlignment="0" applyProtection="0"/>
    <xf numFmtId="0" fontId="32" fillId="3" borderId="0" applyNumberFormat="0" applyBorder="0" applyAlignment="0" applyProtection="0"/>
    <xf numFmtId="0" fontId="33" fillId="28" borderId="1" applyNumberFormat="0" applyAlignment="0" applyProtection="0"/>
    <xf numFmtId="0" fontId="34" fillId="29" borderId="2" applyNumberFormat="0" applyAlignment="0" applyProtection="0"/>
    <xf numFmtId="41" fontId="22" fillId="0" borderId="0" applyFont="0" applyFill="0" applyBorder="0" applyAlignment="0" applyProtection="0"/>
    <xf numFmtId="43" fontId="24" fillId="0" borderId="0" applyFont="0" applyFill="0" applyBorder="0" applyAlignment="0" applyProtection="0"/>
    <xf numFmtId="43" fontId="5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0" fillId="0" borderId="0" applyFont="0" applyFill="0" applyBorder="0" applyAlignment="0" applyProtection="0"/>
    <xf numFmtId="43" fontId="52" fillId="0" borderId="0" applyFont="0" applyFill="0" applyBorder="0" applyAlignment="0" applyProtection="0"/>
    <xf numFmtId="43" fontId="58" fillId="0" borderId="0" applyFont="0" applyFill="0" applyBorder="0" applyAlignment="0" applyProtection="0"/>
    <xf numFmtId="43" fontId="29" fillId="0" borderId="0" applyFont="0" applyFill="0" applyBorder="0" applyAlignment="0" applyProtection="0"/>
    <xf numFmtId="43" fontId="22" fillId="0" borderId="0" applyFont="0" applyFill="0" applyBorder="0" applyAlignment="0" applyProtection="0"/>
    <xf numFmtId="43" fontId="29" fillId="0" borderId="0" applyFont="0" applyFill="0" applyBorder="0" applyAlignment="0" applyProtection="0"/>
    <xf numFmtId="43" fontId="22" fillId="0" borderId="0" applyFont="0" applyFill="0" applyBorder="0" applyAlignment="0" applyProtection="0"/>
    <xf numFmtId="43" fontId="30"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4" fillId="0" borderId="0" applyFont="0" applyFill="0" applyBorder="0" applyAlignment="0" applyProtection="0"/>
    <xf numFmtId="43" fontId="22" fillId="0" borderId="0" applyFont="0" applyFill="0" applyBorder="0" applyAlignment="0" applyProtection="0"/>
    <xf numFmtId="3" fontId="21" fillId="0" borderId="0" applyFont="0" applyFill="0" applyBorder="0" applyAlignment="0" applyProtection="0"/>
    <xf numFmtId="3" fontId="22" fillId="0" borderId="0" applyFont="0" applyFill="0" applyBorder="0" applyAlignment="0" applyProtection="0"/>
    <xf numFmtId="3" fontId="35" fillId="0" borderId="3" applyFill="0" applyBorder="0"/>
    <xf numFmtId="44" fontId="30" fillId="0" borderId="0" applyFont="0" applyFill="0" applyBorder="0" applyAlignment="0" applyProtection="0"/>
    <xf numFmtId="44" fontId="22" fillId="0" borderId="0" applyFont="0" applyFill="0" applyBorder="0" applyAlignment="0" applyProtection="0"/>
    <xf numFmtId="44" fontId="30" fillId="0" borderId="0" applyFont="0" applyFill="0" applyBorder="0" applyAlignment="0" applyProtection="0"/>
    <xf numFmtId="44" fontId="5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8" fontId="21" fillId="0" borderId="0" applyFont="0" applyFill="0" applyBorder="0" applyAlignment="0" applyProtection="0"/>
    <xf numFmtId="168" fontId="22" fillId="0" borderId="0" applyFont="0" applyFill="0" applyBorder="0" applyAlignment="0" applyProtection="0"/>
    <xf numFmtId="0" fontId="21" fillId="0" borderId="0" applyFont="0" applyFill="0" applyBorder="0" applyAlignment="0" applyProtection="0"/>
    <xf numFmtId="0" fontId="22" fillId="0" borderId="0" applyFont="0" applyFill="0" applyBorder="0" applyAlignment="0" applyProtection="0"/>
    <xf numFmtId="37" fontId="46" fillId="30" borderId="0" applyBorder="0" applyAlignment="0" applyProtection="0"/>
    <xf numFmtId="37" fontId="46" fillId="31" borderId="0" applyBorder="0" applyAlignment="0" applyProtection="0"/>
    <xf numFmtId="37" fontId="46" fillId="32" borderId="0" applyBorder="0" applyAlignment="0" applyProtection="0"/>
    <xf numFmtId="0" fontId="36" fillId="0" borderId="0" applyNumberFormat="0" applyFill="0" applyBorder="0" applyAlignment="0" applyProtection="0"/>
    <xf numFmtId="2" fontId="21" fillId="0" borderId="0" applyFont="0" applyFill="0" applyBorder="0" applyAlignment="0" applyProtection="0"/>
    <xf numFmtId="2" fontId="22" fillId="0" borderId="0" applyFont="0" applyFill="0" applyBorder="0" applyAlignment="0" applyProtection="0"/>
    <xf numFmtId="0" fontId="37" fillId="4" borderId="0" applyNumberFormat="0" applyBorder="0" applyAlignment="0" applyProtection="0"/>
    <xf numFmtId="38" fontId="26" fillId="33" borderId="0" applyNumberFormat="0" applyBorder="0" applyAlignment="0" applyProtection="0"/>
    <xf numFmtId="0" fontId="38" fillId="0" borderId="4" applyNumberFormat="0" applyFill="0" applyAlignment="0" applyProtection="0"/>
    <xf numFmtId="0" fontId="39"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41" fillId="7" borderId="1" applyNumberFormat="0" applyAlignment="0" applyProtection="0"/>
    <xf numFmtId="10" fontId="26" fillId="34" borderId="3" applyNumberFormat="0" applyBorder="0" applyAlignment="0" applyProtection="0"/>
    <xf numFmtId="0" fontId="42" fillId="0" borderId="7" applyNumberFormat="0" applyFill="0" applyAlignment="0" applyProtection="0"/>
    <xf numFmtId="0" fontId="43" fillId="35" borderId="0" applyNumberFormat="0" applyBorder="0" applyAlignment="0" applyProtection="0"/>
    <xf numFmtId="37" fontId="50" fillId="0" borderId="0"/>
    <xf numFmtId="167" fontId="51" fillId="0" borderId="0"/>
    <xf numFmtId="0" fontId="58" fillId="0" borderId="0"/>
    <xf numFmtId="0" fontId="56" fillId="0" borderId="0"/>
    <xf numFmtId="37" fontId="49" fillId="0" borderId="0"/>
    <xf numFmtId="0" fontId="59" fillId="0" borderId="0"/>
    <xf numFmtId="0" fontId="22" fillId="0" borderId="0"/>
    <xf numFmtId="0" fontId="30" fillId="0" borderId="0"/>
    <xf numFmtId="0" fontId="22" fillId="0" borderId="0"/>
    <xf numFmtId="0" fontId="22" fillId="0" borderId="0"/>
    <xf numFmtId="0" fontId="30" fillId="0" borderId="0"/>
    <xf numFmtId="0" fontId="58" fillId="0" borderId="0"/>
    <xf numFmtId="0" fontId="56" fillId="0" borderId="0"/>
    <xf numFmtId="0" fontId="22" fillId="0" borderId="0"/>
    <xf numFmtId="0" fontId="30" fillId="0" borderId="0"/>
    <xf numFmtId="0" fontId="30" fillId="0" borderId="0"/>
    <xf numFmtId="0" fontId="30" fillId="0" borderId="0"/>
    <xf numFmtId="0" fontId="56" fillId="0" borderId="0"/>
    <xf numFmtId="0" fontId="60" fillId="0" borderId="0"/>
    <xf numFmtId="0" fontId="27" fillId="0" borderId="0"/>
    <xf numFmtId="0" fontId="30" fillId="0" borderId="0"/>
    <xf numFmtId="0" fontId="30" fillId="0" borderId="0"/>
    <xf numFmtId="0" fontId="29" fillId="0" borderId="0"/>
    <xf numFmtId="0" fontId="22" fillId="0" borderId="0"/>
    <xf numFmtId="0" fontId="29" fillId="0" borderId="0"/>
    <xf numFmtId="0" fontId="52" fillId="0" borderId="0"/>
    <xf numFmtId="0" fontId="52" fillId="0" borderId="0"/>
    <xf numFmtId="0" fontId="58" fillId="0" borderId="0"/>
    <xf numFmtId="0" fontId="22" fillId="0" borderId="0"/>
    <xf numFmtId="0" fontId="59" fillId="0" borderId="0"/>
    <xf numFmtId="0" fontId="53" fillId="0" borderId="0"/>
    <xf numFmtId="0" fontId="35" fillId="0" borderId="0"/>
    <xf numFmtId="0" fontId="30" fillId="0" borderId="0"/>
    <xf numFmtId="0" fontId="22" fillId="0" borderId="0"/>
    <xf numFmtId="0" fontId="22" fillId="0" borderId="0"/>
    <xf numFmtId="0" fontId="21" fillId="0" borderId="0"/>
    <xf numFmtId="0" fontId="54" fillId="0" borderId="0"/>
    <xf numFmtId="0" fontId="22" fillId="0" borderId="0"/>
    <xf numFmtId="0" fontId="21" fillId="36" borderId="8" applyNumberFormat="0" applyFont="0" applyAlignment="0" applyProtection="0"/>
    <xf numFmtId="0" fontId="22" fillId="36" borderId="8" applyNumberFormat="0" applyFont="0" applyAlignment="0" applyProtection="0"/>
    <xf numFmtId="0" fontId="44" fillId="28" borderId="9" applyNumberFormat="0" applyAlignment="0" applyProtection="0"/>
    <xf numFmtId="10" fontId="21" fillId="0" borderId="0" applyFont="0" applyFill="0" applyBorder="0" applyAlignment="0" applyProtection="0"/>
    <xf numFmtId="10" fontId="22"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5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4" fillId="0" borderId="0" applyFont="0" applyFill="0" applyBorder="0" applyAlignment="0" applyProtection="0"/>
    <xf numFmtId="9" fontId="52" fillId="0" borderId="0" applyFont="0" applyFill="0" applyBorder="0" applyAlignment="0" applyProtection="0"/>
    <xf numFmtId="9" fontId="22" fillId="0" borderId="0" applyFont="0" applyFill="0" applyBorder="0" applyAlignment="0" applyProtection="0"/>
    <xf numFmtId="9" fontId="55" fillId="0" borderId="0" applyFont="0" applyFill="0" applyBorder="0" applyAlignment="0" applyProtection="0"/>
    <xf numFmtId="9" fontId="22" fillId="0" borderId="0" applyFont="0" applyFill="0" applyBorder="0" applyAlignment="0" applyProtection="0"/>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15" fontId="24" fillId="0" borderId="0" applyFont="0" applyFill="0" applyBorder="0" applyAlignment="0" applyProtection="0"/>
    <xf numFmtId="15" fontId="24" fillId="0" borderId="0" applyFont="0" applyFill="0" applyBorder="0" applyAlignment="0" applyProtection="0"/>
    <xf numFmtId="4" fontId="24" fillId="0" borderId="0" applyFont="0" applyFill="0" applyBorder="0" applyAlignment="0" applyProtection="0"/>
    <xf numFmtId="4" fontId="24" fillId="0" borderId="0" applyFont="0" applyFill="0" applyBorder="0" applyAlignment="0" applyProtection="0"/>
    <xf numFmtId="0" fontId="25" fillId="0" borderId="10">
      <alignment horizontal="center"/>
    </xf>
    <xf numFmtId="0" fontId="25" fillId="0" borderId="10">
      <alignment horizontal="center"/>
    </xf>
    <xf numFmtId="3" fontId="24" fillId="0" borderId="0" applyFont="0" applyFill="0" applyBorder="0" applyAlignment="0" applyProtection="0"/>
    <xf numFmtId="3" fontId="24" fillId="0" borderId="0" applyFont="0" applyFill="0" applyBorder="0" applyAlignment="0" applyProtection="0"/>
    <xf numFmtId="0" fontId="24" fillId="37" borderId="0" applyNumberFormat="0" applyFont="0" applyBorder="0" applyAlignment="0" applyProtection="0"/>
    <xf numFmtId="0" fontId="24" fillId="37" borderId="0" applyNumberFormat="0" applyFont="0" applyBorder="0" applyAlignment="0" applyProtection="0"/>
    <xf numFmtId="37" fontId="48" fillId="0" borderId="0" applyFill="0" applyBorder="0" applyAlignment="0" applyProtection="0"/>
    <xf numFmtId="0" fontId="45" fillId="0" borderId="0" applyNumberFormat="0" applyFill="0" applyBorder="0" applyAlignment="0" applyProtection="0"/>
    <xf numFmtId="0" fontId="46" fillId="0" borderId="11" applyNumberFormat="0" applyFill="0" applyAlignment="0" applyProtection="0"/>
    <xf numFmtId="0" fontId="47" fillId="0" borderId="0" applyNumberFormat="0" applyFill="0" applyBorder="0" applyAlignment="0" applyProtection="0"/>
    <xf numFmtId="0" fontId="61" fillId="39" borderId="0" applyNumberFormat="0" applyBorder="0" applyAlignment="0" applyProtection="0"/>
    <xf numFmtId="0" fontId="28" fillId="0" borderId="0" applyNumberFormat="0" applyFill="0" applyBorder="0" applyAlignment="0" applyProtection="0">
      <alignment vertical="top"/>
      <protection locked="0"/>
    </xf>
    <xf numFmtId="44" fontId="60" fillId="0" borderId="0" applyFont="0" applyFill="0" applyBorder="0" applyAlignment="0" applyProtection="0"/>
    <xf numFmtId="43" fontId="60"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44" fontId="58" fillId="0" borderId="0" applyFont="0" applyFill="0" applyBorder="0" applyAlignment="0" applyProtection="0"/>
    <xf numFmtId="43" fontId="29" fillId="0" borderId="0" applyFont="0" applyFill="0" applyBorder="0" applyAlignment="0" applyProtection="0"/>
    <xf numFmtId="0" fontId="21" fillId="0" borderId="0"/>
    <xf numFmtId="9" fontId="58" fillId="0" borderId="0" applyFont="0" applyFill="0" applyBorder="0" applyAlignment="0" applyProtection="0"/>
    <xf numFmtId="0" fontId="21" fillId="0" borderId="0"/>
    <xf numFmtId="0" fontId="21" fillId="0" borderId="0"/>
    <xf numFmtId="0" fontId="21" fillId="0" borderId="0"/>
    <xf numFmtId="43" fontId="21" fillId="0" borderId="0" applyFont="0" applyFill="0" applyBorder="0" applyAlignment="0" applyProtection="0"/>
    <xf numFmtId="0" fontId="67" fillId="0" borderId="0"/>
    <xf numFmtId="43" fontId="67"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43" fontId="35" fillId="0" borderId="0" applyFont="0" applyFill="0" applyBorder="0" applyAlignment="0" applyProtection="0"/>
    <xf numFmtId="0" fontId="67" fillId="0" borderId="0"/>
    <xf numFmtId="0" fontId="25" fillId="0" borderId="18">
      <alignment horizontal="center"/>
    </xf>
    <xf numFmtId="0" fontId="33" fillId="28" borderId="19" applyNumberFormat="0" applyAlignment="0" applyProtection="0"/>
    <xf numFmtId="41" fontId="21" fillId="0" borderId="0" applyFont="0" applyFill="0" applyBorder="0" applyAlignment="0" applyProtection="0"/>
    <xf numFmtId="43" fontId="2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40" fillId="0" borderId="17" applyNumberFormat="0" applyFill="0" applyAlignment="0" applyProtection="0"/>
    <xf numFmtId="44" fontId="21" fillId="0" borderId="0" applyFont="0" applyFill="0" applyBorder="0" applyAlignment="0" applyProtection="0"/>
    <xf numFmtId="37" fontId="49" fillId="0" borderId="0"/>
    <xf numFmtId="0" fontId="29"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5" fillId="0" borderId="13">
      <alignment horizontal="center"/>
    </xf>
    <xf numFmtId="0" fontId="20" fillId="0" borderId="0"/>
    <xf numFmtId="44" fontId="20" fillId="0" borderId="0" applyFont="0" applyFill="0" applyBorder="0" applyAlignment="0" applyProtection="0"/>
    <xf numFmtId="44" fontId="21" fillId="0" borderId="0" applyFont="0" applyFill="0" applyBorder="0" applyAlignment="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3" fontId="21" fillId="0" borderId="0" applyFont="0" applyFill="0" applyBorder="0" applyAlignment="0" applyProtection="0"/>
    <xf numFmtId="168" fontId="21" fillId="0" borderId="0" applyFont="0" applyFill="0" applyBorder="0" applyAlignment="0" applyProtection="0"/>
    <xf numFmtId="0" fontId="21" fillId="0" borderId="0" applyFont="0" applyFill="0" applyBorder="0" applyAlignment="0" applyProtection="0"/>
    <xf numFmtId="2" fontId="21" fillId="0" borderId="0" applyFont="0" applyFill="0" applyBorder="0" applyAlignment="0" applyProtection="0"/>
    <xf numFmtId="0" fontId="20" fillId="0" borderId="0"/>
    <xf numFmtId="0" fontId="20" fillId="0" borderId="0"/>
    <xf numFmtId="0" fontId="21" fillId="0" borderId="0"/>
    <xf numFmtId="10" fontId="21" fillId="0" borderId="0" applyFont="0" applyFill="0" applyBorder="0" applyAlignment="0" applyProtection="0"/>
    <xf numFmtId="9" fontId="21" fillId="0" borderId="0" applyFont="0" applyFill="0" applyBorder="0" applyAlignment="0" applyProtection="0"/>
    <xf numFmtId="0" fontId="25" fillId="0" borderId="13">
      <alignment horizontal="center"/>
    </xf>
    <xf numFmtId="44" fontId="21" fillId="0" borderId="0" applyFont="0" applyFill="0" applyBorder="0" applyAlignment="0" applyProtection="0"/>
    <xf numFmtId="9" fontId="21" fillId="0" borderId="0" applyFont="0" applyFill="0" applyBorder="0" applyAlignment="0" applyProtection="0"/>
    <xf numFmtId="0" fontId="21" fillId="0" borderId="0"/>
    <xf numFmtId="37" fontId="49" fillId="0" borderId="0"/>
    <xf numFmtId="43" fontId="59" fillId="0" borderId="0" applyFont="0" applyFill="0" applyBorder="0" applyAlignment="0" applyProtection="0"/>
    <xf numFmtId="0" fontId="59" fillId="0" borderId="0"/>
    <xf numFmtId="43" fontId="59" fillId="0" borderId="0" applyFont="0" applyFill="0" applyBorder="0" applyAlignment="0" applyProtection="0"/>
    <xf numFmtId="0" fontId="21" fillId="36" borderId="20" applyNumberFormat="0" applyFont="0" applyAlignment="0" applyProtection="0"/>
    <xf numFmtId="44" fontId="21" fillId="0" borderId="0" applyFont="0" applyFill="0" applyBorder="0" applyAlignment="0" applyProtection="0"/>
    <xf numFmtId="0" fontId="21" fillId="36" borderId="8" applyNumberFormat="0" applyFont="0" applyAlignment="0" applyProtection="0"/>
    <xf numFmtId="0" fontId="21" fillId="0" borderId="0"/>
    <xf numFmtId="43" fontId="21"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67"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59" fillId="0" borderId="0"/>
    <xf numFmtId="0" fontId="59" fillId="0" borderId="0"/>
    <xf numFmtId="0" fontId="59" fillId="0" borderId="0"/>
    <xf numFmtId="0" fontId="59" fillId="0" borderId="0"/>
    <xf numFmtId="0" fontId="20" fillId="0" borderId="0"/>
    <xf numFmtId="37" fontId="49" fillId="0" borderId="0"/>
    <xf numFmtId="169" fontId="68" fillId="0" borderId="0" applyFill="0" applyBorder="0" applyAlignment="0" applyProtection="0"/>
    <xf numFmtId="0" fontId="20" fillId="0" borderId="0"/>
    <xf numFmtId="37" fontId="68" fillId="0" borderId="0"/>
    <xf numFmtId="44" fontId="21" fillId="0" borderId="0" applyFont="0" applyFill="0" applyBorder="0" applyAlignment="0" applyProtection="0"/>
    <xf numFmtId="170" fontId="68" fillId="0" borderId="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68" fillId="0" borderId="0" applyFill="0" applyBorder="0" applyAlignment="0" applyProtection="0"/>
    <xf numFmtId="44" fontId="21" fillId="0" borderId="0" applyFont="0" applyFill="0" applyBorder="0" applyAlignment="0" applyProtection="0"/>
    <xf numFmtId="43" fontId="30" fillId="0" borderId="0" applyFont="0" applyFill="0" applyBorder="0" applyAlignment="0" applyProtection="0"/>
    <xf numFmtId="169" fontId="68" fillId="0" borderId="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0" fillId="0" borderId="0" applyFont="0" applyFill="0" applyBorder="0" applyAlignment="0" applyProtection="0"/>
    <xf numFmtId="169" fontId="68" fillId="0" borderId="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68" fillId="0" borderId="0" applyFill="0" applyBorder="0" applyAlignment="0" applyProtection="0"/>
    <xf numFmtId="43" fontId="3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0"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170" fontId="68" fillId="0" borderId="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170" fontId="68" fillId="0" borderId="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0" fillId="0" borderId="0"/>
    <xf numFmtId="0" fontId="20" fillId="0" borderId="0"/>
    <xf numFmtId="0" fontId="20" fillId="0" borderId="0"/>
    <xf numFmtId="0" fontId="21" fillId="0" borderId="0"/>
    <xf numFmtId="0" fontId="21" fillId="0" borderId="0"/>
    <xf numFmtId="0" fontId="56" fillId="0" borderId="0"/>
    <xf numFmtId="0" fontId="20" fillId="0" borderId="0"/>
    <xf numFmtId="0" fontId="20" fillId="0" borderId="0"/>
    <xf numFmtId="0" fontId="20" fillId="0" borderId="0"/>
    <xf numFmtId="9" fontId="21" fillId="0" borderId="0" applyFont="0" applyFill="0" applyBorder="0" applyAlignment="0" applyProtection="0"/>
    <xf numFmtId="9" fontId="68" fillId="0" borderId="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44" fontId="21" fillId="0" borderId="0" applyFont="0" applyFill="0" applyBorder="0" applyAlignment="0" applyProtection="0"/>
    <xf numFmtId="37" fontId="68" fillId="0" borderId="0"/>
    <xf numFmtId="0" fontId="20" fillId="0" borderId="0"/>
    <xf numFmtId="43" fontId="21" fillId="0" borderId="0" applyFont="0" applyFill="0" applyBorder="0" applyAlignment="0" applyProtection="0"/>
    <xf numFmtId="37" fontId="49" fillId="0" borderId="0"/>
    <xf numFmtId="44" fontId="21" fillId="0" borderId="0" applyFont="0" applyFill="0" applyBorder="0" applyAlignment="0" applyProtection="0"/>
    <xf numFmtId="44" fontId="21" fillId="0" borderId="0" applyFont="0" applyFill="0" applyBorder="0" applyAlignment="0" applyProtection="0"/>
    <xf numFmtId="0" fontId="20" fillId="0" borderId="0"/>
    <xf numFmtId="0" fontId="20" fillId="0" borderId="0"/>
    <xf numFmtId="0" fontId="21" fillId="0" borderId="0"/>
    <xf numFmtId="0" fontId="21" fillId="0" borderId="0"/>
    <xf numFmtId="0" fontId="56" fillId="0" borderId="0"/>
    <xf numFmtId="0" fontId="20" fillId="0" borderId="0"/>
    <xf numFmtId="0" fontId="20" fillId="0" borderId="0"/>
    <xf numFmtId="0" fontId="20" fillId="0" borderId="0"/>
    <xf numFmtId="9" fontId="21" fillId="0" borderId="0" applyFont="0" applyFill="0" applyBorder="0" applyAlignment="0" applyProtection="0"/>
    <xf numFmtId="9" fontId="68" fillId="0" borderId="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44" fontId="21" fillId="0" borderId="0" applyFont="0" applyFill="0" applyBorder="0" applyAlignment="0" applyProtection="0"/>
    <xf numFmtId="37" fontId="68" fillId="0" borderId="0"/>
    <xf numFmtId="0" fontId="20" fillId="0" borderId="0"/>
    <xf numFmtId="37" fontId="49" fillId="0" borderId="0"/>
    <xf numFmtId="0" fontId="20" fillId="0" borderId="0"/>
    <xf numFmtId="0" fontId="20" fillId="0" borderId="0"/>
    <xf numFmtId="0" fontId="21" fillId="0" borderId="0"/>
    <xf numFmtId="0" fontId="21" fillId="0" borderId="0"/>
    <xf numFmtId="0" fontId="56" fillId="0" borderId="0"/>
    <xf numFmtId="0" fontId="20" fillId="0" borderId="0"/>
    <xf numFmtId="0" fontId="20" fillId="0" borderId="0"/>
    <xf numFmtId="0" fontId="20" fillId="0" borderId="0"/>
    <xf numFmtId="9" fontId="21" fillId="0" borderId="0" applyFont="0" applyFill="0" applyBorder="0" applyAlignment="0" applyProtection="0"/>
    <xf numFmtId="9" fontId="68" fillId="0" borderId="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44" fontId="21" fillId="0" borderId="0" applyFont="0" applyFill="0" applyBorder="0" applyAlignment="0" applyProtection="0"/>
    <xf numFmtId="37" fontId="68" fillId="0" borderId="0"/>
    <xf numFmtId="0" fontId="20" fillId="0" borderId="0"/>
    <xf numFmtId="37" fontId="49" fillId="0" borderId="0"/>
    <xf numFmtId="0" fontId="20" fillId="0" borderId="0"/>
    <xf numFmtId="0" fontId="20" fillId="0" borderId="0"/>
    <xf numFmtId="0" fontId="21" fillId="0" borderId="0"/>
    <xf numFmtId="0" fontId="21" fillId="0" borderId="0"/>
    <xf numFmtId="0" fontId="56" fillId="0" borderId="0"/>
    <xf numFmtId="0" fontId="20" fillId="0" borderId="0"/>
    <xf numFmtId="0" fontId="20" fillId="0" borderId="0"/>
    <xf numFmtId="0" fontId="20" fillId="0" borderId="0"/>
    <xf numFmtId="9" fontId="21" fillId="0" borderId="0" applyFont="0" applyFill="0" applyBorder="0" applyAlignment="0" applyProtection="0"/>
    <xf numFmtId="9" fontId="68" fillId="0" borderId="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0" fontId="25" fillId="0" borderId="18">
      <alignment horizontal="center"/>
    </xf>
    <xf numFmtId="0" fontId="21" fillId="36" borderId="20" applyNumberFormat="0" applyFont="0" applyAlignment="0" applyProtection="0"/>
    <xf numFmtId="0" fontId="46" fillId="0" borderId="22" applyNumberFormat="0" applyFill="0" applyAlignment="0" applyProtection="0"/>
    <xf numFmtId="0" fontId="41" fillId="7" borderId="19" applyNumberFormat="0" applyAlignment="0" applyProtection="0"/>
    <xf numFmtId="0" fontId="44" fillId="28" borderId="21" applyNumberFormat="0" applyAlignment="0" applyProtection="0"/>
    <xf numFmtId="0" fontId="21" fillId="0" borderId="0"/>
    <xf numFmtId="0" fontId="19" fillId="0" borderId="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68"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82" fillId="50" borderId="0" applyNumberFormat="0" applyBorder="0" applyAlignment="0" applyProtection="0"/>
    <xf numFmtId="0" fontId="82" fillId="54" borderId="0" applyNumberFormat="0" applyBorder="0" applyAlignment="0" applyProtection="0"/>
    <xf numFmtId="0" fontId="82" fillId="58" borderId="0" applyNumberFormat="0" applyBorder="0" applyAlignment="0" applyProtection="0"/>
    <xf numFmtId="0" fontId="82" fillId="62" borderId="0" applyNumberFormat="0" applyBorder="0" applyAlignment="0" applyProtection="0"/>
    <xf numFmtId="0" fontId="82" fillId="66" borderId="0" applyNumberFormat="0" applyBorder="0" applyAlignment="0" applyProtection="0"/>
    <xf numFmtId="0" fontId="82" fillId="70" borderId="0" applyNumberFormat="0" applyBorder="0" applyAlignment="0" applyProtection="0"/>
    <xf numFmtId="0" fontId="82" fillId="47" borderId="0" applyNumberFormat="0" applyBorder="0" applyAlignment="0" applyProtection="0"/>
    <xf numFmtId="0" fontId="82" fillId="51" borderId="0" applyNumberFormat="0" applyBorder="0" applyAlignment="0" applyProtection="0"/>
    <xf numFmtId="0" fontId="82" fillId="55" borderId="0" applyNumberFormat="0" applyBorder="0" applyAlignment="0" applyProtection="0"/>
    <xf numFmtId="0" fontId="82" fillId="59" borderId="0" applyNumberFormat="0" applyBorder="0" applyAlignment="0" applyProtection="0"/>
    <xf numFmtId="0" fontId="82" fillId="63" borderId="0" applyNumberFormat="0" applyBorder="0" applyAlignment="0" applyProtection="0"/>
    <xf numFmtId="0" fontId="82" fillId="67" borderId="0" applyNumberFormat="0" applyBorder="0" applyAlignment="0" applyProtection="0"/>
    <xf numFmtId="0" fontId="73" fillId="41" borderId="0" applyNumberFormat="0" applyBorder="0" applyAlignment="0" applyProtection="0"/>
    <xf numFmtId="0" fontId="77" fillId="44" borderId="29" applyNumberFormat="0" applyAlignment="0" applyProtection="0"/>
    <xf numFmtId="0" fontId="79" fillId="45" borderId="32"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0"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8" fontId="21" fillId="0" borderId="0" applyFont="0" applyFill="0" applyBorder="0" applyAlignment="0" applyProtection="0"/>
    <xf numFmtId="0" fontId="21" fillId="0" borderId="0" applyFont="0" applyFill="0" applyBorder="0" applyAlignment="0" applyProtection="0"/>
    <xf numFmtId="0" fontId="81" fillId="0" borderId="0" applyNumberFormat="0" applyFill="0" applyBorder="0" applyAlignment="0" applyProtection="0"/>
    <xf numFmtId="2" fontId="21" fillId="0" borderId="0" applyFont="0" applyFill="0" applyBorder="0" applyAlignment="0" applyProtection="0"/>
    <xf numFmtId="0" fontId="70" fillId="0" borderId="26" applyNumberFormat="0" applyFill="0" applyAlignment="0" applyProtection="0"/>
    <xf numFmtId="0" fontId="65" fillId="0" borderId="0" applyNumberFormat="0" applyFill="0" applyBorder="0" applyAlignment="0" applyProtection="0"/>
    <xf numFmtId="0" fontId="71" fillId="0" borderId="27" applyNumberFormat="0" applyFill="0" applyAlignment="0" applyProtection="0"/>
    <xf numFmtId="0" fontId="23" fillId="0" borderId="0" applyNumberFormat="0" applyFill="0" applyBorder="0" applyAlignment="0" applyProtection="0"/>
    <xf numFmtId="0" fontId="72" fillId="0" borderId="28" applyNumberFormat="0" applyFill="0" applyAlignment="0" applyProtection="0"/>
    <xf numFmtId="0" fontId="72" fillId="0" borderId="0" applyNumberFormat="0" applyFill="0" applyBorder="0" applyAlignment="0" applyProtection="0"/>
    <xf numFmtId="0" fontId="75" fillId="43" borderId="29" applyNumberFormat="0" applyAlignment="0" applyProtection="0"/>
    <xf numFmtId="0" fontId="78" fillId="0" borderId="31" applyNumberFormat="0" applyFill="0" applyAlignment="0" applyProtection="0"/>
    <xf numFmtId="0" fontId="74" fillId="42"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56"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4" fillId="0" borderId="0"/>
    <xf numFmtId="0" fontId="24" fillId="0" borderId="0"/>
    <xf numFmtId="0" fontId="19" fillId="0" borderId="0"/>
    <xf numFmtId="0" fontId="19" fillId="0" borderId="0"/>
    <xf numFmtId="0" fontId="19" fillId="0" borderId="0"/>
    <xf numFmtId="0" fontId="21" fillId="0" borderId="0"/>
    <xf numFmtId="0" fontId="24" fillId="0" borderId="0"/>
    <xf numFmtId="0" fontId="24"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21" fillId="0" borderId="0"/>
    <xf numFmtId="0" fontId="21" fillId="0" borderId="0"/>
    <xf numFmtId="0" fontId="19" fillId="0" borderId="0"/>
    <xf numFmtId="0" fontId="21" fillId="0" borderId="0"/>
    <xf numFmtId="0" fontId="19" fillId="0" borderId="0"/>
    <xf numFmtId="0" fontId="19" fillId="0" borderId="0"/>
    <xf numFmtId="0" fontId="21" fillId="0" borderId="0"/>
    <xf numFmtId="0" fontId="19" fillId="0" borderId="0"/>
    <xf numFmtId="0" fontId="21" fillId="0" borderId="0"/>
    <xf numFmtId="0" fontId="19" fillId="0" borderId="0"/>
    <xf numFmtId="0" fontId="19" fillId="0" borderId="0"/>
    <xf numFmtId="0" fontId="21" fillId="0" borderId="0"/>
    <xf numFmtId="0" fontId="19" fillId="0" borderId="0"/>
    <xf numFmtId="0" fontId="21" fillId="0" borderId="0"/>
    <xf numFmtId="0" fontId="21" fillId="0" borderId="0"/>
    <xf numFmtId="0" fontId="21" fillId="0" borderId="0"/>
    <xf numFmtId="0" fontId="19" fillId="0" borderId="0"/>
    <xf numFmtId="0" fontId="19" fillId="0" borderId="0"/>
    <xf numFmtId="0" fontId="21" fillId="0" borderId="0"/>
    <xf numFmtId="0" fontId="19" fillId="0" borderId="0"/>
    <xf numFmtId="0" fontId="21" fillId="0" borderId="0"/>
    <xf numFmtId="0" fontId="19" fillId="0" borderId="0"/>
    <xf numFmtId="0" fontId="19" fillId="0" borderId="0"/>
    <xf numFmtId="0" fontId="21" fillId="0" borderId="0"/>
    <xf numFmtId="0" fontId="19" fillId="0" borderId="0"/>
    <xf numFmtId="0" fontId="21" fillId="0" borderId="0"/>
    <xf numFmtId="0" fontId="19" fillId="0" borderId="0"/>
    <xf numFmtId="0" fontId="19" fillId="0" borderId="0"/>
    <xf numFmtId="0" fontId="21" fillId="0" borderId="0"/>
    <xf numFmtId="0" fontId="19" fillId="0" borderId="0"/>
    <xf numFmtId="0" fontId="21" fillId="0" borderId="0"/>
    <xf numFmtId="0" fontId="19" fillId="0" borderId="0"/>
    <xf numFmtId="0" fontId="19" fillId="0" borderId="0"/>
    <xf numFmtId="0" fontId="21" fillId="0" borderId="0"/>
    <xf numFmtId="0" fontId="19" fillId="0" borderId="0"/>
    <xf numFmtId="0" fontId="21" fillId="0" borderId="0"/>
    <xf numFmtId="0" fontId="21" fillId="0" borderId="0"/>
    <xf numFmtId="0" fontId="21" fillId="0" borderId="0"/>
    <xf numFmtId="0" fontId="24"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4" fillId="0" borderId="0"/>
    <xf numFmtId="0" fontId="21" fillId="0" borderId="0"/>
    <xf numFmtId="0" fontId="19" fillId="0" borderId="0"/>
    <xf numFmtId="0" fontId="19" fillId="0" borderId="0"/>
    <xf numFmtId="0" fontId="21" fillId="0" borderId="0"/>
    <xf numFmtId="0" fontId="19" fillId="0" borderId="0"/>
    <xf numFmtId="0" fontId="21" fillId="0" borderId="0"/>
    <xf numFmtId="0" fontId="21" fillId="0" borderId="0"/>
    <xf numFmtId="0" fontId="21" fillId="0" borderId="0"/>
    <xf numFmtId="0" fontId="19" fillId="0" borderId="0"/>
    <xf numFmtId="0" fontId="21" fillId="0" borderId="0"/>
    <xf numFmtId="0" fontId="21" fillId="0" borderId="0"/>
    <xf numFmtId="0" fontId="19" fillId="0" borderId="0"/>
    <xf numFmtId="0" fontId="21" fillId="0" borderId="0"/>
    <xf numFmtId="0" fontId="21" fillId="0" borderId="0"/>
    <xf numFmtId="0" fontId="19" fillId="0" borderId="0"/>
    <xf numFmtId="0" fontId="24"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4" fillId="0" borderId="0"/>
    <xf numFmtId="0" fontId="24" fillId="0" borderId="0"/>
    <xf numFmtId="0" fontId="19" fillId="0" borderId="0"/>
    <xf numFmtId="0" fontId="19" fillId="0" borderId="0"/>
    <xf numFmtId="0" fontId="19" fillId="0" borderId="0"/>
    <xf numFmtId="0" fontId="21" fillId="0" borderId="0"/>
    <xf numFmtId="0" fontId="21" fillId="0" borderId="0"/>
    <xf numFmtId="0" fontId="19" fillId="0" borderId="0"/>
    <xf numFmtId="0" fontId="21" fillId="0" borderId="0"/>
    <xf numFmtId="0" fontId="19" fillId="0" borderId="0"/>
    <xf numFmtId="0" fontId="21" fillId="0" borderId="0"/>
    <xf numFmtId="0" fontId="19" fillId="0" borderId="0"/>
    <xf numFmtId="0" fontId="21" fillId="0" borderId="0"/>
    <xf numFmtId="0" fontId="19" fillId="0" borderId="0"/>
    <xf numFmtId="0" fontId="21" fillId="0" borderId="0"/>
    <xf numFmtId="0" fontId="19" fillId="0" borderId="0"/>
    <xf numFmtId="0" fontId="21"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19" fillId="46" borderId="33" applyNumberFormat="0" applyFont="0" applyAlignment="0" applyProtection="0"/>
    <xf numFmtId="0" fontId="76" fillId="44" borderId="30" applyNumberFormat="0" applyAlignment="0" applyProtection="0"/>
    <xf numFmtId="10" fontId="21" fillId="0" borderId="0" applyFont="0" applyFill="0" applyBorder="0" applyAlignment="0" applyProtection="0"/>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15" fontId="24" fillId="0" borderId="0" applyFont="0" applyFill="0" applyBorder="0" applyAlignment="0" applyProtection="0"/>
    <xf numFmtId="15" fontId="24" fillId="0" borderId="0" applyFont="0" applyFill="0" applyBorder="0" applyAlignment="0" applyProtection="0"/>
    <xf numFmtId="15" fontId="24" fillId="0" borderId="0" applyFont="0" applyFill="0" applyBorder="0" applyAlignment="0" applyProtection="0"/>
    <xf numFmtId="15" fontId="24" fillId="0" borderId="0" applyFont="0" applyFill="0" applyBorder="0" applyAlignment="0" applyProtection="0"/>
    <xf numFmtId="15" fontId="24" fillId="0" borderId="0" applyFont="0" applyFill="0" applyBorder="0" applyAlignment="0" applyProtection="0"/>
    <xf numFmtId="15" fontId="24" fillId="0" borderId="0" applyFont="0" applyFill="0" applyBorder="0" applyAlignment="0" applyProtection="0"/>
    <xf numFmtId="4" fontId="24" fillId="0" borderId="0" applyFont="0" applyFill="0" applyBorder="0" applyAlignment="0" applyProtection="0"/>
    <xf numFmtId="4" fontId="24" fillId="0" borderId="0" applyFont="0" applyFill="0" applyBorder="0" applyAlignment="0" applyProtection="0"/>
    <xf numFmtId="4" fontId="24" fillId="0" borderId="0" applyFont="0" applyFill="0" applyBorder="0" applyAlignment="0" applyProtection="0"/>
    <xf numFmtId="0" fontId="25" fillId="0" borderId="23">
      <alignment horizontal="center"/>
    </xf>
    <xf numFmtId="0" fontId="25" fillId="0" borderId="23">
      <alignment horizontal="center"/>
    </xf>
    <xf numFmtId="0" fontId="25" fillId="0" borderId="23">
      <alignment horizontal="center"/>
    </xf>
    <xf numFmtId="0" fontId="25" fillId="0" borderId="23">
      <alignment horizontal="center"/>
    </xf>
    <xf numFmtId="0" fontId="25" fillId="0" borderId="23">
      <alignment horizontal="center"/>
    </xf>
    <xf numFmtId="0" fontId="25" fillId="0" borderId="23">
      <alignment horizontal="center"/>
    </xf>
    <xf numFmtId="0" fontId="25" fillId="0" borderId="23">
      <alignment horizontal="center"/>
    </xf>
    <xf numFmtId="0" fontId="25" fillId="0" borderId="23">
      <alignment horizontal="center"/>
    </xf>
    <xf numFmtId="3" fontId="24" fillId="0" borderId="0" applyFont="0" applyFill="0" applyBorder="0" applyAlignment="0" applyProtection="0"/>
    <xf numFmtId="3" fontId="24" fillId="0" borderId="0" applyFont="0" applyFill="0" applyBorder="0" applyAlignment="0" applyProtection="0"/>
    <xf numFmtId="3" fontId="24" fillId="0" borderId="0" applyFont="0" applyFill="0" applyBorder="0" applyAlignment="0" applyProtection="0"/>
    <xf numFmtId="0" fontId="24" fillId="37" borderId="0" applyNumberFormat="0" applyFont="0" applyBorder="0" applyAlignment="0" applyProtection="0"/>
    <xf numFmtId="0" fontId="24" fillId="37" borderId="0" applyNumberFormat="0" applyFont="0" applyBorder="0" applyAlignment="0" applyProtection="0"/>
    <xf numFmtId="0" fontId="24" fillId="37" borderId="0" applyNumberFormat="0" applyFont="0" applyBorder="0" applyAlignment="0" applyProtection="0"/>
    <xf numFmtId="0" fontId="62" fillId="0" borderId="34" applyNumberFormat="0" applyFill="0" applyAlignment="0" applyProtection="0"/>
    <xf numFmtId="0" fontId="21" fillId="0" borderId="35" applyNumberFormat="0" applyFont="0" applyFill="0" applyAlignment="0" applyProtection="0"/>
    <xf numFmtId="0" fontId="21" fillId="0" borderId="35" applyNumberFormat="0" applyFont="0" applyFill="0" applyAlignment="0" applyProtection="0"/>
    <xf numFmtId="0" fontId="80" fillId="0" borderId="0" applyNumberForma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21" fillId="0" borderId="0"/>
    <xf numFmtId="0" fontId="21"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8" fillId="0" borderId="0"/>
    <xf numFmtId="44" fontId="18" fillId="0" borderId="0" applyFont="0" applyFill="0" applyBorder="0" applyAlignment="0" applyProtection="0"/>
    <xf numFmtId="9" fontId="18" fillId="0" borderId="0" applyFont="0" applyFill="0" applyBorder="0" applyAlignment="0" applyProtection="0"/>
    <xf numFmtId="0" fontId="21" fillId="0" borderId="0"/>
    <xf numFmtId="9" fontId="17" fillId="0" borderId="0" applyFont="0" applyFill="0" applyBorder="0" applyAlignment="0" applyProtection="0"/>
    <xf numFmtId="0" fontId="16" fillId="0" borderId="0"/>
    <xf numFmtId="9" fontId="16"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89" fillId="0" borderId="0" applyNumberFormat="0" applyFill="0" applyBorder="0" applyAlignment="0" applyProtection="0"/>
    <xf numFmtId="44" fontId="11" fillId="0" borderId="0" applyFont="0" applyFill="0" applyBorder="0" applyAlignment="0" applyProtection="0"/>
    <xf numFmtId="0" fontId="10" fillId="0" borderId="0"/>
    <xf numFmtId="0" fontId="21" fillId="0" borderId="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9" fontId="9" fillId="0" borderId="0" applyFont="0" applyFill="0" applyBorder="0" applyAlignment="0" applyProtection="0"/>
    <xf numFmtId="9" fontId="21" fillId="0" borderId="0" applyFont="0" applyFill="0" applyBorder="0" applyAlignment="0" applyProtection="0"/>
    <xf numFmtId="44" fontId="8" fillId="0" borderId="0" applyFont="0" applyFill="0" applyBorder="0" applyAlignment="0" applyProtection="0"/>
    <xf numFmtId="43" fontId="21" fillId="0" borderId="0" applyFont="0" applyFill="0" applyBorder="0" applyAlignment="0" applyProtection="0"/>
    <xf numFmtId="37" fontId="92"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5" fillId="0" borderId="0"/>
    <xf numFmtId="9" fontId="5" fillId="0" borderId="0" applyFont="0" applyFill="0" applyBorder="0" applyAlignment="0" applyProtection="0"/>
    <xf numFmtId="0" fontId="21" fillId="0" borderId="0"/>
    <xf numFmtId="0" fontId="4" fillId="0" borderId="0"/>
    <xf numFmtId="44" fontId="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cellStyleXfs>
  <cellXfs count="155">
    <xf numFmtId="0" fontId="0" fillId="0" borderId="0" xfId="0"/>
    <xf numFmtId="0" fontId="1" fillId="0" borderId="0" xfId="3856"/>
    <xf numFmtId="0" fontId="1" fillId="0" borderId="0" xfId="3856" applyBorder="1"/>
    <xf numFmtId="0" fontId="84" fillId="0" borderId="42" xfId="3856" applyFont="1" applyBorder="1" applyAlignment="1">
      <alignment horizontal="center"/>
    </xf>
    <xf numFmtId="0" fontId="62" fillId="0" borderId="44" xfId="3856" applyFont="1" applyBorder="1" applyAlignment="1">
      <alignment horizontal="right"/>
    </xf>
    <xf numFmtId="0" fontId="62" fillId="0" borderId="44" xfId="3856" applyFont="1" applyFill="1" applyBorder="1" applyAlignment="1">
      <alignment horizontal="right"/>
    </xf>
    <xf numFmtId="0" fontId="1" fillId="0" borderId="42" xfId="3856" applyFill="1" applyBorder="1" applyAlignment="1">
      <alignment horizontal="left"/>
    </xf>
    <xf numFmtId="0" fontId="1" fillId="0" borderId="42" xfId="3856" applyFill="1" applyBorder="1"/>
    <xf numFmtId="0" fontId="1" fillId="0" borderId="43" xfId="3856" applyFill="1" applyBorder="1"/>
    <xf numFmtId="0" fontId="1" fillId="0" borderId="0" xfId="3856" applyFill="1" applyBorder="1"/>
    <xf numFmtId="0" fontId="62" fillId="0" borderId="42" xfId="3856" applyFont="1" applyBorder="1" applyAlignment="1">
      <alignment horizontal="right"/>
    </xf>
    <xf numFmtId="0" fontId="1" fillId="72" borderId="12" xfId="3856" applyFill="1" applyBorder="1" applyAlignment="1">
      <alignment horizontal="left"/>
    </xf>
    <xf numFmtId="0" fontId="62" fillId="0" borderId="42" xfId="3856" applyFont="1" applyFill="1" applyBorder="1" applyAlignment="1">
      <alignment horizontal="right"/>
    </xf>
    <xf numFmtId="0" fontId="1" fillId="0" borderId="0" xfId="3856" applyFill="1" applyBorder="1" applyAlignment="1">
      <alignment horizontal="left"/>
    </xf>
    <xf numFmtId="0" fontId="1" fillId="0" borderId="39" xfId="3856" applyFill="1" applyBorder="1" applyAlignment="1">
      <alignment horizontal="left"/>
    </xf>
    <xf numFmtId="0" fontId="62" fillId="0" borderId="42" xfId="3856" applyFont="1" applyBorder="1" applyAlignment="1">
      <alignment horizontal="right" wrapText="1"/>
    </xf>
    <xf numFmtId="0" fontId="1" fillId="0" borderId="44" xfId="3856" applyBorder="1" applyAlignment="1">
      <alignment horizontal="right"/>
    </xf>
    <xf numFmtId="0" fontId="1" fillId="0" borderId="42" xfId="3856" applyBorder="1"/>
    <xf numFmtId="0" fontId="62" fillId="0" borderId="50" xfId="3856" applyFont="1" applyBorder="1" applyAlignment="1">
      <alignment horizontal="left"/>
    </xf>
    <xf numFmtId="0" fontId="1" fillId="0" borderId="51" xfId="3856" applyBorder="1"/>
    <xf numFmtId="0" fontId="1" fillId="0" borderId="49" xfId="3856" applyBorder="1" applyAlignment="1">
      <alignment horizontal="right"/>
    </xf>
    <xf numFmtId="0" fontId="1" fillId="0" borderId="42" xfId="3856" applyBorder="1" applyAlignment="1">
      <alignment horizontal="right"/>
    </xf>
    <xf numFmtId="0" fontId="1" fillId="0" borderId="55" xfId="3856" applyBorder="1" applyAlignment="1">
      <alignment horizontal="right"/>
    </xf>
    <xf numFmtId="164" fontId="1" fillId="72" borderId="56" xfId="3856" applyNumberFormat="1" applyFont="1" applyFill="1" applyBorder="1" applyAlignment="1">
      <alignment horizontal="center"/>
    </xf>
    <xf numFmtId="164" fontId="1" fillId="0" borderId="56" xfId="3856" applyNumberFormat="1" applyFont="1" applyBorder="1" applyAlignment="1">
      <alignment horizontal="center"/>
    </xf>
    <xf numFmtId="0" fontId="1" fillId="0" borderId="0" xfId="3856" applyFont="1"/>
    <xf numFmtId="0" fontId="1" fillId="0" borderId="0" xfId="3856" applyFont="1" applyBorder="1"/>
    <xf numFmtId="0" fontId="1" fillId="0" borderId="42" xfId="3856" applyFill="1" applyBorder="1" applyAlignment="1">
      <alignment horizontal="center"/>
    </xf>
    <xf numFmtId="0" fontId="1" fillId="0" borderId="0" xfId="3856" applyFill="1"/>
    <xf numFmtId="165" fontId="1" fillId="0" borderId="56" xfId="3856" applyNumberFormat="1" applyFont="1" applyBorder="1" applyAlignment="1">
      <alignment horizontal="center"/>
    </xf>
    <xf numFmtId="164" fontId="1" fillId="0" borderId="56" xfId="3856" applyNumberFormat="1" applyFont="1" applyFill="1" applyBorder="1" applyAlignment="1">
      <alignment horizontal="center"/>
    </xf>
    <xf numFmtId="0" fontId="1" fillId="0" borderId="44" xfId="3856" applyFont="1" applyBorder="1"/>
    <xf numFmtId="0" fontId="1" fillId="0" borderId="44" xfId="3856" applyFill="1" applyBorder="1"/>
    <xf numFmtId="0" fontId="1" fillId="0" borderId="44" xfId="3856" applyBorder="1"/>
    <xf numFmtId="164" fontId="1" fillId="0" borderId="51" xfId="3856" applyNumberFormat="1" applyFont="1" applyFill="1" applyBorder="1" applyAlignment="1">
      <alignment horizontal="center"/>
    </xf>
    <xf numFmtId="0" fontId="62" fillId="0" borderId="51" xfId="3856" applyFont="1" applyBorder="1" applyAlignment="1">
      <alignment horizontal="left"/>
    </xf>
    <xf numFmtId="0" fontId="86" fillId="0" borderId="0" xfId="3857" applyFont="1"/>
    <xf numFmtId="0" fontId="87" fillId="38" borderId="0" xfId="3857" applyNumberFormat="1" applyFont="1" applyFill="1" applyAlignment="1">
      <alignment horizontal="left"/>
    </xf>
    <xf numFmtId="0" fontId="90" fillId="38" borderId="0" xfId="3857" applyNumberFormat="1" applyFont="1" applyFill="1" applyAlignment="1">
      <alignment horizontal="left"/>
    </xf>
    <xf numFmtId="0" fontId="66" fillId="71" borderId="57" xfId="3857" applyFont="1" applyFill="1" applyBorder="1" applyAlignment="1">
      <alignment wrapText="1"/>
    </xf>
    <xf numFmtId="0" fontId="86" fillId="71" borderId="58" xfId="3857" applyFont="1" applyFill="1" applyBorder="1" applyAlignment="1">
      <alignment horizontal="center" wrapText="1"/>
    </xf>
    <xf numFmtId="0" fontId="86" fillId="71" borderId="59" xfId="3857" applyFont="1" applyFill="1" applyBorder="1" applyAlignment="1">
      <alignment horizontal="center" wrapText="1"/>
    </xf>
    <xf numFmtId="0" fontId="66" fillId="0" borderId="0" xfId="3857" applyFont="1" applyFill="1" applyBorder="1" applyAlignment="1">
      <alignment wrapText="1"/>
    </xf>
    <xf numFmtId="0" fontId="86" fillId="0" borderId="0" xfId="3857" applyFont="1" applyFill="1" applyBorder="1" applyAlignment="1">
      <alignment horizontal="center" wrapText="1"/>
    </xf>
    <xf numFmtId="0" fontId="86" fillId="0" borderId="0" xfId="3857" applyFont="1" applyBorder="1"/>
    <xf numFmtId="0" fontId="63" fillId="0" borderId="60" xfId="3857" applyFont="1" applyFill="1" applyBorder="1" applyAlignment="1">
      <alignment horizontal="left"/>
    </xf>
    <xf numFmtId="164" fontId="64" fillId="0" borderId="60" xfId="3857" applyNumberFormat="1" applyFont="1" applyFill="1" applyBorder="1"/>
    <xf numFmtId="38" fontId="64" fillId="0" borderId="60" xfId="3857" applyNumberFormat="1" applyFont="1" applyFill="1" applyBorder="1"/>
    <xf numFmtId="0" fontId="64" fillId="0" borderId="60" xfId="3857" applyFont="1" applyFill="1" applyBorder="1"/>
    <xf numFmtId="0" fontId="86" fillId="0" borderId="61" xfId="3857" applyFont="1" applyFill="1" applyBorder="1" applyAlignment="1">
      <alignment horizontal="left"/>
    </xf>
    <xf numFmtId="164" fontId="86" fillId="0" borderId="61" xfId="3857" applyNumberFormat="1" applyFont="1" applyFill="1" applyBorder="1" applyAlignment="1">
      <alignment horizontal="center"/>
    </xf>
    <xf numFmtId="38" fontId="86" fillId="0" borderId="61" xfId="3857" applyNumberFormat="1" applyFont="1" applyFill="1" applyBorder="1"/>
    <xf numFmtId="3" fontId="86" fillId="0" borderId="61" xfId="3857" applyNumberFormat="1" applyFont="1" applyFill="1" applyBorder="1"/>
    <xf numFmtId="0" fontId="87" fillId="71" borderId="61" xfId="3857" applyFont="1" applyFill="1" applyBorder="1" applyAlignment="1">
      <alignment horizontal="left"/>
    </xf>
    <xf numFmtId="164" fontId="87" fillId="71" borderId="61" xfId="3857" applyNumberFormat="1" applyFont="1" applyFill="1" applyBorder="1" applyAlignment="1">
      <alignment horizontal="center"/>
    </xf>
    <xf numFmtId="38" fontId="87" fillId="71" borderId="61" xfId="3857" applyNumberFormat="1" applyFont="1" applyFill="1" applyBorder="1"/>
    <xf numFmtId="164" fontId="87" fillId="71" borderId="61" xfId="3857" applyNumberFormat="1" applyFont="1" applyFill="1" applyBorder="1"/>
    <xf numFmtId="0" fontId="86" fillId="0" borderId="0" xfId="3857" applyFont="1" applyFill="1" applyBorder="1" applyAlignment="1">
      <alignment horizontal="left"/>
    </xf>
    <xf numFmtId="164" fontId="86" fillId="0" borderId="0" xfId="3857" applyNumberFormat="1" applyFont="1" applyFill="1" applyBorder="1" applyAlignment="1">
      <alignment horizontal="center"/>
    </xf>
    <xf numFmtId="38" fontId="86" fillId="0" borderId="0" xfId="3857" applyNumberFormat="1" applyFont="1" applyFill="1" applyBorder="1"/>
    <xf numFmtId="3" fontId="86" fillId="0" borderId="0" xfId="3857" applyNumberFormat="1" applyFont="1" applyFill="1" applyBorder="1"/>
    <xf numFmtId="0" fontId="86" fillId="0" borderId="0" xfId="3857" applyFont="1" applyFill="1" applyBorder="1"/>
    <xf numFmtId="0" fontId="69" fillId="0" borderId="0" xfId="3857" applyFont="1" applyFill="1" applyBorder="1" applyAlignment="1">
      <alignment horizontal="left"/>
    </xf>
    <xf numFmtId="0" fontId="69" fillId="0" borderId="60" xfId="3857" applyFont="1" applyFill="1" applyBorder="1" applyAlignment="1">
      <alignment horizontal="left"/>
    </xf>
    <xf numFmtId="164" fontId="86" fillId="0" borderId="60" xfId="3857" applyNumberFormat="1" applyFont="1" applyFill="1" applyBorder="1" applyAlignment="1">
      <alignment horizontal="center"/>
    </xf>
    <xf numFmtId="38" fontId="86" fillId="0" borderId="60" xfId="3857" applyNumberFormat="1" applyFont="1" applyFill="1" applyBorder="1"/>
    <xf numFmtId="3" fontId="86" fillId="0" borderId="60" xfId="3857" applyNumberFormat="1" applyFont="1" applyFill="1" applyBorder="1"/>
    <xf numFmtId="0" fontId="87" fillId="40" borderId="3" xfId="3857" applyFont="1" applyFill="1" applyBorder="1" applyAlignment="1"/>
    <xf numFmtId="6" fontId="87" fillId="40" borderId="3" xfId="3857" applyNumberFormat="1" applyFont="1" applyFill="1" applyBorder="1" applyAlignment="1">
      <alignment horizontal="center"/>
    </xf>
    <xf numFmtId="38" fontId="87" fillId="40" borderId="3" xfId="3857" applyNumberFormat="1" applyFont="1" applyFill="1" applyBorder="1"/>
    <xf numFmtId="164" fontId="87" fillId="40" borderId="3" xfId="3857" applyNumberFormat="1" applyFont="1" applyFill="1" applyBorder="1"/>
    <xf numFmtId="0" fontId="91" fillId="0" borderId="0" xfId="206" applyFont="1"/>
    <xf numFmtId="0" fontId="87" fillId="38" borderId="0" xfId="3857" applyFont="1" applyFill="1"/>
    <xf numFmtId="0" fontId="86" fillId="38" borderId="0" xfId="3857" applyFont="1" applyFill="1"/>
    <xf numFmtId="0" fontId="86" fillId="71" borderId="3" xfId="3857" applyFont="1" applyFill="1" applyBorder="1"/>
    <xf numFmtId="0" fontId="86" fillId="71" borderId="3" xfId="3857" applyFont="1" applyFill="1" applyBorder="1" applyAlignment="1">
      <alignment horizontal="center" wrapText="1"/>
    </xf>
    <xf numFmtId="0" fontId="87" fillId="0" borderId="3" xfId="3857" applyFont="1" applyBorder="1"/>
    <xf numFmtId="0" fontId="86" fillId="0" borderId="3" xfId="3857" applyFont="1" applyFill="1" applyBorder="1"/>
    <xf numFmtId="0" fontId="86" fillId="0" borderId="3" xfId="3857" applyFont="1" applyBorder="1"/>
    <xf numFmtId="0" fontId="86" fillId="0" borderId="3" xfId="3857" applyFont="1" applyFill="1" applyBorder="1" applyAlignment="1">
      <alignment horizontal="left" indent="2"/>
    </xf>
    <xf numFmtId="3" fontId="86" fillId="0" borderId="3" xfId="3857" applyNumberFormat="1" applyFont="1" applyFill="1" applyBorder="1"/>
    <xf numFmtId="0" fontId="86" fillId="0" borderId="3" xfId="3857" applyFont="1" applyFill="1" applyBorder="1" applyAlignment="1">
      <alignment horizontal="left" indent="3"/>
    </xf>
    <xf numFmtId="3" fontId="86" fillId="0" borderId="3" xfId="3857" applyNumberFormat="1" applyFont="1" applyBorder="1"/>
    <xf numFmtId="0" fontId="86" fillId="0" borderId="3" xfId="3857" applyFont="1" applyBorder="1" applyAlignment="1">
      <alignment horizontal="left" indent="2"/>
    </xf>
    <xf numFmtId="0" fontId="86" fillId="0" borderId="54" xfId="3857" applyFont="1" applyFill="1" applyBorder="1"/>
    <xf numFmtId="3" fontId="87" fillId="0" borderId="54" xfId="3857" applyNumberFormat="1" applyFont="1" applyFill="1" applyBorder="1" applyAlignment="1">
      <alignment horizontal="center" wrapText="1"/>
    </xf>
    <xf numFmtId="3" fontId="86" fillId="0" borderId="54" xfId="3857" applyNumberFormat="1" applyFont="1" applyFill="1" applyBorder="1" applyAlignment="1">
      <alignment horizontal="center" wrapText="1"/>
    </xf>
    <xf numFmtId="0" fontId="87" fillId="40" borderId="3" xfId="3857" applyFont="1" applyFill="1" applyBorder="1"/>
    <xf numFmtId="0" fontId="86" fillId="0" borderId="54" xfId="3857" applyFont="1" applyBorder="1"/>
    <xf numFmtId="3" fontId="86" fillId="0" borderId="54" xfId="3857" applyNumberFormat="1" applyFont="1" applyFill="1" applyBorder="1"/>
    <xf numFmtId="3" fontId="86" fillId="0" borderId="54" xfId="3857" applyNumberFormat="1" applyFont="1" applyBorder="1"/>
    <xf numFmtId="0" fontId="86" fillId="71" borderId="62" xfId="3857" applyFont="1" applyFill="1" applyBorder="1"/>
    <xf numFmtId="3" fontId="86" fillId="71" borderId="37" xfId="3857" applyNumberFormat="1" applyFont="1" applyFill="1" applyBorder="1"/>
    <xf numFmtId="0" fontId="86" fillId="40" borderId="14" xfId="3857" applyFont="1" applyFill="1" applyBorder="1"/>
    <xf numFmtId="3" fontId="86" fillId="40" borderId="3" xfId="3857" applyNumberFormat="1" applyFont="1" applyFill="1" applyBorder="1"/>
    <xf numFmtId="0" fontId="86" fillId="71" borderId="15" xfId="3857" applyFont="1" applyFill="1" applyBorder="1"/>
    <xf numFmtId="3" fontId="86" fillId="71" borderId="16" xfId="3857" applyNumberFormat="1" applyFont="1" applyFill="1" applyBorder="1"/>
    <xf numFmtId="0" fontId="87" fillId="71" borderId="36" xfId="3857" applyFont="1" applyFill="1" applyBorder="1"/>
    <xf numFmtId="164" fontId="87" fillId="71" borderId="24" xfId="3857" applyNumberFormat="1" applyFont="1" applyFill="1" applyBorder="1"/>
    <xf numFmtId="3" fontId="86" fillId="0" borderId="0" xfId="3857" applyNumberFormat="1" applyFont="1"/>
    <xf numFmtId="0" fontId="87" fillId="0" borderId="0" xfId="3857" applyFont="1"/>
    <xf numFmtId="0" fontId="86" fillId="71" borderId="14" xfId="3857" applyFont="1" applyFill="1" applyBorder="1"/>
    <xf numFmtId="3" fontId="86" fillId="71" borderId="3" xfId="3857" applyNumberFormat="1" applyFont="1" applyFill="1" applyBorder="1"/>
    <xf numFmtId="0" fontId="86" fillId="71" borderId="15" xfId="3857" applyFont="1" applyFill="1" applyBorder="1" applyAlignment="1">
      <alignment wrapText="1"/>
    </xf>
    <xf numFmtId="166" fontId="86" fillId="0" borderId="0" xfId="3857" applyNumberFormat="1" applyFont="1"/>
    <xf numFmtId="164" fontId="86" fillId="0" borderId="0" xfId="3857" applyNumberFormat="1" applyFont="1"/>
    <xf numFmtId="0" fontId="1" fillId="72" borderId="46" xfId="3856" applyFill="1" applyBorder="1" applyAlignment="1">
      <alignment horizontal="left"/>
    </xf>
    <xf numFmtId="0" fontId="1" fillId="72" borderId="47" xfId="3856" applyFill="1" applyBorder="1" applyAlignment="1">
      <alignment horizontal="left"/>
    </xf>
    <xf numFmtId="0" fontId="93" fillId="0" borderId="38" xfId="3856" applyFont="1" applyBorder="1" applyAlignment="1">
      <alignment horizontal="center"/>
    </xf>
    <xf numFmtId="0" fontId="93" fillId="0" borderId="39" xfId="3856" applyFont="1" applyBorder="1" applyAlignment="1">
      <alignment horizontal="center"/>
    </xf>
    <xf numFmtId="0" fontId="93" fillId="0" borderId="40" xfId="3856" applyFont="1" applyBorder="1" applyAlignment="1">
      <alignment horizontal="center"/>
    </xf>
    <xf numFmtId="0" fontId="93" fillId="0" borderId="41" xfId="3856" applyFont="1" applyBorder="1" applyAlignment="1">
      <alignment horizontal="center"/>
    </xf>
    <xf numFmtId="0" fontId="94" fillId="0" borderId="43" xfId="3856" applyFont="1" applyBorder="1" applyAlignment="1">
      <alignment horizontal="left" wrapText="1"/>
    </xf>
    <xf numFmtId="0" fontId="94" fillId="0" borderId="0" xfId="3856" applyFont="1" applyBorder="1" applyAlignment="1">
      <alignment horizontal="left" wrapText="1"/>
    </xf>
    <xf numFmtId="0" fontId="1" fillId="72" borderId="45" xfId="3856" applyFill="1" applyBorder="1" applyAlignment="1">
      <alignment horizontal="left"/>
    </xf>
    <xf numFmtId="0" fontId="1" fillId="72" borderId="12" xfId="3856" applyFill="1" applyBorder="1" applyAlignment="1">
      <alignment horizontal="left"/>
    </xf>
    <xf numFmtId="0" fontId="1" fillId="0" borderId="38" xfId="3856" applyBorder="1"/>
    <xf numFmtId="0" fontId="1" fillId="0" borderId="39" xfId="3856" applyBorder="1"/>
    <xf numFmtId="0" fontId="1" fillId="0" borderId="48" xfId="3856" applyBorder="1" applyAlignment="1">
      <alignment horizontal="left"/>
    </xf>
    <xf numFmtId="0" fontId="1" fillId="0" borderId="38" xfId="3856" applyFill="1" applyBorder="1" applyAlignment="1">
      <alignment horizontal="left"/>
    </xf>
    <xf numFmtId="0" fontId="1" fillId="0" borderId="49" xfId="3856" applyFill="1" applyBorder="1" applyAlignment="1">
      <alignment horizontal="left"/>
    </xf>
    <xf numFmtId="0" fontId="62" fillId="0" borderId="44" xfId="3856" applyFont="1" applyFill="1" applyBorder="1" applyAlignment="1">
      <alignment horizontal="right"/>
    </xf>
    <xf numFmtId="0" fontId="62" fillId="0" borderId="42" xfId="3856" applyFont="1" applyFill="1" applyBorder="1" applyAlignment="1">
      <alignment horizontal="right"/>
    </xf>
    <xf numFmtId="0" fontId="1" fillId="0" borderId="43" xfId="3856" applyBorder="1"/>
    <xf numFmtId="0" fontId="1" fillId="0" borderId="0" xfId="3856" applyBorder="1"/>
    <xf numFmtId="0" fontId="85" fillId="40" borderId="52" xfId="3856" applyFont="1" applyFill="1" applyBorder="1" applyAlignment="1">
      <alignment horizontal="left" vertical="top" wrapText="1"/>
    </xf>
    <xf numFmtId="0" fontId="85" fillId="40" borderId="25" xfId="3856" applyFont="1" applyFill="1" applyBorder="1" applyAlignment="1">
      <alignment horizontal="left" vertical="top" wrapText="1"/>
    </xf>
    <xf numFmtId="0" fontId="85" fillId="40" borderId="53" xfId="3856" applyFont="1" applyFill="1" applyBorder="1" applyAlignment="1">
      <alignment horizontal="left" vertical="top" wrapText="1"/>
    </xf>
    <xf numFmtId="0" fontId="1" fillId="0" borderId="38" xfId="3856" applyBorder="1" applyAlignment="1">
      <alignment horizontal="right"/>
    </xf>
    <xf numFmtId="0" fontId="1" fillId="0" borderId="39" xfId="3856" applyBorder="1" applyAlignment="1">
      <alignment horizontal="right"/>
    </xf>
    <xf numFmtId="0" fontId="85" fillId="40" borderId="54" xfId="3856" applyFont="1" applyFill="1" applyBorder="1" applyAlignment="1">
      <alignment horizontal="left" vertical="top" wrapText="1"/>
    </xf>
    <xf numFmtId="0" fontId="62" fillId="0" borderId="0" xfId="3856" applyFont="1" applyBorder="1" applyAlignment="1">
      <alignment horizontal="left"/>
    </xf>
    <xf numFmtId="0" fontId="83" fillId="40" borderId="52" xfId="3856" applyFont="1" applyFill="1" applyBorder="1" applyAlignment="1">
      <alignment horizontal="left" vertical="top" wrapText="1"/>
    </xf>
    <xf numFmtId="0" fontId="83" fillId="40" borderId="54" xfId="3856" applyFont="1" applyFill="1" applyBorder="1" applyAlignment="1">
      <alignment horizontal="left" vertical="top" wrapText="1"/>
    </xf>
    <xf numFmtId="0" fontId="83" fillId="40" borderId="53" xfId="3856" applyFont="1" applyFill="1" applyBorder="1" applyAlignment="1">
      <alignment horizontal="left" vertical="top" wrapText="1"/>
    </xf>
    <xf numFmtId="0" fontId="1" fillId="0" borderId="42" xfId="3856" applyBorder="1" applyAlignment="1">
      <alignment horizontal="right"/>
    </xf>
    <xf numFmtId="0" fontId="1" fillId="0" borderId="44" xfId="3856" applyFill="1" applyBorder="1"/>
    <xf numFmtId="0" fontId="1" fillId="0" borderId="42" xfId="3856" applyFill="1" applyBorder="1"/>
    <xf numFmtId="0" fontId="85" fillId="40" borderId="52" xfId="0" applyFont="1" applyFill="1" applyBorder="1" applyAlignment="1">
      <alignment vertical="top" wrapText="1"/>
    </xf>
    <xf numFmtId="0" fontId="85" fillId="40" borderId="54" xfId="0" applyFont="1" applyFill="1" applyBorder="1" applyAlignment="1">
      <alignment vertical="top"/>
    </xf>
    <xf numFmtId="0" fontId="85" fillId="40" borderId="53" xfId="0" applyFont="1" applyFill="1" applyBorder="1" applyAlignment="1">
      <alignment vertical="top"/>
    </xf>
    <xf numFmtId="0" fontId="96" fillId="40" borderId="52" xfId="3856" applyFont="1" applyFill="1" applyBorder="1" applyAlignment="1">
      <alignment vertical="top" wrapText="1"/>
    </xf>
    <xf numFmtId="0" fontId="96" fillId="40" borderId="54" xfId="3856" applyFont="1" applyFill="1" applyBorder="1" applyAlignment="1">
      <alignment vertical="top"/>
    </xf>
    <xf numFmtId="0" fontId="96" fillId="40" borderId="53" xfId="3856" applyFont="1" applyFill="1" applyBorder="1" applyAlignment="1">
      <alignment vertical="top"/>
    </xf>
    <xf numFmtId="0" fontId="63" fillId="38" borderId="0" xfId="3857" applyFont="1" applyFill="1" applyAlignment="1">
      <alignment horizontal="left"/>
    </xf>
    <xf numFmtId="0" fontId="87" fillId="38" borderId="0" xfId="3857" applyFont="1" applyFill="1" applyAlignment="1">
      <alignment horizontal="left"/>
    </xf>
    <xf numFmtId="0" fontId="87" fillId="38" borderId="0" xfId="3857" applyNumberFormat="1" applyFont="1" applyFill="1" applyAlignment="1">
      <alignment horizontal="left"/>
    </xf>
    <xf numFmtId="0" fontId="97" fillId="38" borderId="0" xfId="3857" applyNumberFormat="1" applyFont="1" applyFill="1" applyAlignment="1">
      <alignment horizontal="left" wrapText="1"/>
    </xf>
    <xf numFmtId="0" fontId="88" fillId="73" borderId="52" xfId="3857" applyFont="1" applyFill="1" applyBorder="1" applyAlignment="1">
      <alignment horizontal="left"/>
    </xf>
    <xf numFmtId="0" fontId="88" fillId="73" borderId="54" xfId="3857" applyFont="1" applyFill="1" applyBorder="1" applyAlignment="1">
      <alignment horizontal="left"/>
    </xf>
    <xf numFmtId="0" fontId="88" fillId="73" borderId="53" xfId="3857" applyFont="1" applyFill="1" applyBorder="1" applyAlignment="1">
      <alignment horizontal="left"/>
    </xf>
    <xf numFmtId="0" fontId="87" fillId="38" borderId="0" xfId="3857" applyNumberFormat="1" applyFont="1" applyFill="1" applyAlignment="1">
      <alignment horizontal="left" wrapText="1"/>
    </xf>
    <xf numFmtId="0" fontId="88" fillId="73" borderId="52" xfId="3857" applyFont="1" applyFill="1" applyBorder="1"/>
    <xf numFmtId="0" fontId="88" fillId="73" borderId="54" xfId="3857" applyFont="1" applyFill="1" applyBorder="1"/>
    <xf numFmtId="0" fontId="88" fillId="73" borderId="53" xfId="3857" applyFont="1" applyFill="1" applyBorder="1"/>
  </cellXfs>
  <cellStyles count="3858">
    <cellStyle name="20% - Accent1" xfId="1" builtinId="30" customBuiltin="1"/>
    <cellStyle name="20% - Accent1 10" xfId="361"/>
    <cellStyle name="20% - Accent1 10 2" xfId="362"/>
    <cellStyle name="20% - Accent1 10 2 2" xfId="363"/>
    <cellStyle name="20% - Accent1 10 3" xfId="364"/>
    <cellStyle name="20% - Accent1 2" xfId="365"/>
    <cellStyle name="20% - Accent1 2 2" xfId="366"/>
    <cellStyle name="20% - Accent1 2 2 2" xfId="367"/>
    <cellStyle name="20% - Accent1 2 2 2 2" xfId="368"/>
    <cellStyle name="20% - Accent1 2 2 2 2 2" xfId="369"/>
    <cellStyle name="20% - Accent1 2 2 2 2 2 2" xfId="370"/>
    <cellStyle name="20% - Accent1 2 2 2 2 3" xfId="371"/>
    <cellStyle name="20% - Accent1 2 2 2 3" xfId="372"/>
    <cellStyle name="20% - Accent1 2 2 2 3 2" xfId="373"/>
    <cellStyle name="20% - Accent1 2 2 2 3 2 2" xfId="374"/>
    <cellStyle name="20% - Accent1 2 2 2 3 3" xfId="375"/>
    <cellStyle name="20% - Accent1 2 2 2 4" xfId="376"/>
    <cellStyle name="20% - Accent1 2 2 2 4 2" xfId="377"/>
    <cellStyle name="20% - Accent1 2 2 2 5" xfId="378"/>
    <cellStyle name="20% - Accent1 2 2 3" xfId="379"/>
    <cellStyle name="20% - Accent1 2 2 3 2" xfId="380"/>
    <cellStyle name="20% - Accent1 2 2 3 2 2" xfId="381"/>
    <cellStyle name="20% - Accent1 2 2 3 3" xfId="382"/>
    <cellStyle name="20% - Accent1 2 2 4" xfId="383"/>
    <cellStyle name="20% - Accent1 2 2 4 2" xfId="384"/>
    <cellStyle name="20% - Accent1 2 2 4 2 2" xfId="385"/>
    <cellStyle name="20% - Accent1 2 2 4 3" xfId="386"/>
    <cellStyle name="20% - Accent1 2 2 5" xfId="387"/>
    <cellStyle name="20% - Accent1 2 2 5 2" xfId="388"/>
    <cellStyle name="20% - Accent1 2 2 6" xfId="389"/>
    <cellStyle name="20% - Accent1 2 3" xfId="390"/>
    <cellStyle name="20% - Accent1 2 3 2" xfId="391"/>
    <cellStyle name="20% - Accent1 2 3 2 2" xfId="392"/>
    <cellStyle name="20% - Accent1 2 3 2 2 2" xfId="393"/>
    <cellStyle name="20% - Accent1 2 3 2 2 2 2" xfId="394"/>
    <cellStyle name="20% - Accent1 2 3 2 2 3" xfId="395"/>
    <cellStyle name="20% - Accent1 2 3 2 3" xfId="396"/>
    <cellStyle name="20% - Accent1 2 3 2 3 2" xfId="397"/>
    <cellStyle name="20% - Accent1 2 3 2 3 2 2" xfId="398"/>
    <cellStyle name="20% - Accent1 2 3 2 3 3" xfId="399"/>
    <cellStyle name="20% - Accent1 2 3 2 4" xfId="400"/>
    <cellStyle name="20% - Accent1 2 3 2 4 2" xfId="401"/>
    <cellStyle name="20% - Accent1 2 3 2 5" xfId="402"/>
    <cellStyle name="20% - Accent1 2 3 3" xfId="403"/>
    <cellStyle name="20% - Accent1 2 3 3 2" xfId="404"/>
    <cellStyle name="20% - Accent1 2 3 3 2 2" xfId="405"/>
    <cellStyle name="20% - Accent1 2 3 3 3" xfId="406"/>
    <cellStyle name="20% - Accent1 2 3 4" xfId="407"/>
    <cellStyle name="20% - Accent1 2 3 4 2" xfId="408"/>
    <cellStyle name="20% - Accent1 2 3 4 2 2" xfId="409"/>
    <cellStyle name="20% - Accent1 2 3 4 3" xfId="410"/>
    <cellStyle name="20% - Accent1 2 3 5" xfId="411"/>
    <cellStyle name="20% - Accent1 2 3 5 2" xfId="412"/>
    <cellStyle name="20% - Accent1 2 3 6" xfId="413"/>
    <cellStyle name="20% - Accent1 2 4" xfId="414"/>
    <cellStyle name="20% - Accent1 2 4 2" xfId="415"/>
    <cellStyle name="20% - Accent1 2 4 2 2" xfId="416"/>
    <cellStyle name="20% - Accent1 2 4 2 2 2" xfId="417"/>
    <cellStyle name="20% - Accent1 2 4 2 3" xfId="418"/>
    <cellStyle name="20% - Accent1 2 4 3" xfId="419"/>
    <cellStyle name="20% - Accent1 2 4 3 2" xfId="420"/>
    <cellStyle name="20% - Accent1 2 4 3 2 2" xfId="421"/>
    <cellStyle name="20% - Accent1 2 4 3 3" xfId="422"/>
    <cellStyle name="20% - Accent1 2 4 4" xfId="423"/>
    <cellStyle name="20% - Accent1 2 4 4 2" xfId="424"/>
    <cellStyle name="20% - Accent1 2 4 5" xfId="425"/>
    <cellStyle name="20% - Accent1 2 5" xfId="426"/>
    <cellStyle name="20% - Accent1 2 5 2" xfId="427"/>
    <cellStyle name="20% - Accent1 2 5 2 2" xfId="428"/>
    <cellStyle name="20% - Accent1 2 5 2 2 2" xfId="429"/>
    <cellStyle name="20% - Accent1 2 5 2 3" xfId="430"/>
    <cellStyle name="20% - Accent1 2 5 3" xfId="431"/>
    <cellStyle name="20% - Accent1 2 5 3 2" xfId="432"/>
    <cellStyle name="20% - Accent1 2 5 4" xfId="433"/>
    <cellStyle name="20% - Accent1 2 6" xfId="434"/>
    <cellStyle name="20% - Accent1 2 6 2" xfId="435"/>
    <cellStyle name="20% - Accent1 2 6 2 2" xfId="436"/>
    <cellStyle name="20% - Accent1 2 6 3" xfId="437"/>
    <cellStyle name="20% - Accent1 2 7" xfId="438"/>
    <cellStyle name="20% - Accent1 2 7 2" xfId="439"/>
    <cellStyle name="20% - Accent1 2 7 2 2" xfId="440"/>
    <cellStyle name="20% - Accent1 2 7 3" xfId="441"/>
    <cellStyle name="20% - Accent1 2 8" xfId="442"/>
    <cellStyle name="20% - Accent1 2 8 2" xfId="443"/>
    <cellStyle name="20% - Accent1 2 9" xfId="444"/>
    <cellStyle name="20% - Accent1 3" xfId="445"/>
    <cellStyle name="20% - Accent1 3 2" xfId="446"/>
    <cellStyle name="20% - Accent1 3 2 2" xfId="447"/>
    <cellStyle name="20% - Accent1 3 2 2 2" xfId="448"/>
    <cellStyle name="20% - Accent1 3 2 2 2 2" xfId="449"/>
    <cellStyle name="20% - Accent1 3 2 2 3" xfId="450"/>
    <cellStyle name="20% - Accent1 3 2 3" xfId="451"/>
    <cellStyle name="20% - Accent1 3 2 3 2" xfId="452"/>
    <cellStyle name="20% - Accent1 3 2 3 2 2" xfId="453"/>
    <cellStyle name="20% - Accent1 3 2 3 3" xfId="454"/>
    <cellStyle name="20% - Accent1 3 2 4" xfId="455"/>
    <cellStyle name="20% - Accent1 3 2 4 2" xfId="456"/>
    <cellStyle name="20% - Accent1 3 2 5" xfId="457"/>
    <cellStyle name="20% - Accent1 3 3" xfId="458"/>
    <cellStyle name="20% - Accent1 3 3 2" xfId="459"/>
    <cellStyle name="20% - Accent1 3 3 2 2" xfId="460"/>
    <cellStyle name="20% - Accent1 3 3 3" xfId="461"/>
    <cellStyle name="20% - Accent1 3 4" xfId="462"/>
    <cellStyle name="20% - Accent1 3 4 2" xfId="463"/>
    <cellStyle name="20% - Accent1 3 4 2 2" xfId="464"/>
    <cellStyle name="20% - Accent1 3 4 3" xfId="465"/>
    <cellStyle name="20% - Accent1 3 5" xfId="466"/>
    <cellStyle name="20% - Accent1 3 5 2" xfId="467"/>
    <cellStyle name="20% - Accent1 3 6" xfId="468"/>
    <cellStyle name="20% - Accent1 4" xfId="469"/>
    <cellStyle name="20% - Accent1 4 2" xfId="470"/>
    <cellStyle name="20% - Accent1 4 2 2" xfId="471"/>
    <cellStyle name="20% - Accent1 4 2 2 2" xfId="472"/>
    <cellStyle name="20% - Accent1 4 2 3" xfId="473"/>
    <cellStyle name="20% - Accent1 4 3" xfId="474"/>
    <cellStyle name="20% - Accent1 4 3 2" xfId="475"/>
    <cellStyle name="20% - Accent1 4 4" xfId="476"/>
    <cellStyle name="20% - Accent1 5" xfId="477"/>
    <cellStyle name="20% - Accent1 5 2" xfId="478"/>
    <cellStyle name="20% - Accent1 5 2 2" xfId="479"/>
    <cellStyle name="20% - Accent1 5 2 2 2" xfId="480"/>
    <cellStyle name="20% - Accent1 5 2 3" xfId="481"/>
    <cellStyle name="20% - Accent1 5 3" xfId="482"/>
    <cellStyle name="20% - Accent1 5 3 2" xfId="483"/>
    <cellStyle name="20% - Accent1 5 4" xfId="484"/>
    <cellStyle name="20% - Accent1 6" xfId="485"/>
    <cellStyle name="20% - Accent1 6 2" xfId="486"/>
    <cellStyle name="20% - Accent1 6 2 2" xfId="487"/>
    <cellStyle name="20% - Accent1 6 2 2 2" xfId="488"/>
    <cellStyle name="20% - Accent1 6 2 3" xfId="489"/>
    <cellStyle name="20% - Accent1 6 3" xfId="490"/>
    <cellStyle name="20% - Accent1 6 3 2" xfId="491"/>
    <cellStyle name="20% - Accent1 6 4" xfId="492"/>
    <cellStyle name="20% - Accent1 7" xfId="493"/>
    <cellStyle name="20% - Accent1 7 2" xfId="494"/>
    <cellStyle name="20% - Accent1 7 2 2" xfId="495"/>
    <cellStyle name="20% - Accent1 7 2 2 2" xfId="496"/>
    <cellStyle name="20% - Accent1 7 2 3" xfId="497"/>
    <cellStyle name="20% - Accent1 7 3" xfId="498"/>
    <cellStyle name="20% - Accent1 7 3 2" xfId="499"/>
    <cellStyle name="20% - Accent1 7 4" xfId="500"/>
    <cellStyle name="20% - Accent1 8" xfId="501"/>
    <cellStyle name="20% - Accent1 8 2" xfId="502"/>
    <cellStyle name="20% - Accent1 8 2 2" xfId="503"/>
    <cellStyle name="20% - Accent1 8 2 2 2" xfId="504"/>
    <cellStyle name="20% - Accent1 8 2 3" xfId="505"/>
    <cellStyle name="20% - Accent1 8 3" xfId="506"/>
    <cellStyle name="20% - Accent1 8 3 2" xfId="507"/>
    <cellStyle name="20% - Accent1 8 4" xfId="508"/>
    <cellStyle name="20% - Accent1 9" xfId="509"/>
    <cellStyle name="20% - Accent1 9 2" xfId="510"/>
    <cellStyle name="20% - Accent1 9 2 2" xfId="511"/>
    <cellStyle name="20% - Accent1 9 2 2 2" xfId="512"/>
    <cellStyle name="20% - Accent1 9 2 3" xfId="513"/>
    <cellStyle name="20% - Accent1 9 3" xfId="514"/>
    <cellStyle name="20% - Accent1 9 3 2" xfId="515"/>
    <cellStyle name="20% - Accent1 9 4" xfId="516"/>
    <cellStyle name="20% - Accent2" xfId="2" builtinId="34" customBuiltin="1"/>
    <cellStyle name="20% - Accent2 10" xfId="517"/>
    <cellStyle name="20% - Accent2 10 2" xfId="518"/>
    <cellStyle name="20% - Accent2 10 2 2" xfId="519"/>
    <cellStyle name="20% - Accent2 10 3" xfId="520"/>
    <cellStyle name="20% - Accent2 2" xfId="521"/>
    <cellStyle name="20% - Accent2 2 2" xfId="522"/>
    <cellStyle name="20% - Accent2 2 2 2" xfId="523"/>
    <cellStyle name="20% - Accent2 2 2 2 2" xfId="524"/>
    <cellStyle name="20% - Accent2 2 2 2 2 2" xfId="525"/>
    <cellStyle name="20% - Accent2 2 2 2 2 2 2" xfId="526"/>
    <cellStyle name="20% - Accent2 2 2 2 2 3" xfId="527"/>
    <cellStyle name="20% - Accent2 2 2 2 3" xfId="528"/>
    <cellStyle name="20% - Accent2 2 2 2 3 2" xfId="529"/>
    <cellStyle name="20% - Accent2 2 2 2 3 2 2" xfId="530"/>
    <cellStyle name="20% - Accent2 2 2 2 3 3" xfId="531"/>
    <cellStyle name="20% - Accent2 2 2 2 4" xfId="532"/>
    <cellStyle name="20% - Accent2 2 2 2 4 2" xfId="533"/>
    <cellStyle name="20% - Accent2 2 2 2 5" xfId="534"/>
    <cellStyle name="20% - Accent2 2 2 3" xfId="535"/>
    <cellStyle name="20% - Accent2 2 2 3 2" xfId="536"/>
    <cellStyle name="20% - Accent2 2 2 3 2 2" xfId="537"/>
    <cellStyle name="20% - Accent2 2 2 3 3" xfId="538"/>
    <cellStyle name="20% - Accent2 2 2 4" xfId="539"/>
    <cellStyle name="20% - Accent2 2 2 4 2" xfId="540"/>
    <cellStyle name="20% - Accent2 2 2 4 2 2" xfId="541"/>
    <cellStyle name="20% - Accent2 2 2 4 3" xfId="542"/>
    <cellStyle name="20% - Accent2 2 2 5" xfId="543"/>
    <cellStyle name="20% - Accent2 2 2 5 2" xfId="544"/>
    <cellStyle name="20% - Accent2 2 2 6" xfId="545"/>
    <cellStyle name="20% - Accent2 2 3" xfId="546"/>
    <cellStyle name="20% - Accent2 2 3 2" xfId="547"/>
    <cellStyle name="20% - Accent2 2 3 2 2" xfId="548"/>
    <cellStyle name="20% - Accent2 2 3 2 2 2" xfId="549"/>
    <cellStyle name="20% - Accent2 2 3 2 2 2 2" xfId="550"/>
    <cellStyle name="20% - Accent2 2 3 2 2 3" xfId="551"/>
    <cellStyle name="20% - Accent2 2 3 2 3" xfId="552"/>
    <cellStyle name="20% - Accent2 2 3 2 3 2" xfId="553"/>
    <cellStyle name="20% - Accent2 2 3 2 3 2 2" xfId="554"/>
    <cellStyle name="20% - Accent2 2 3 2 3 3" xfId="555"/>
    <cellStyle name="20% - Accent2 2 3 2 4" xfId="556"/>
    <cellStyle name="20% - Accent2 2 3 2 4 2" xfId="557"/>
    <cellStyle name="20% - Accent2 2 3 2 5" xfId="558"/>
    <cellStyle name="20% - Accent2 2 3 3" xfId="559"/>
    <cellStyle name="20% - Accent2 2 3 3 2" xfId="560"/>
    <cellStyle name="20% - Accent2 2 3 3 2 2" xfId="561"/>
    <cellStyle name="20% - Accent2 2 3 3 3" xfId="562"/>
    <cellStyle name="20% - Accent2 2 3 4" xfId="563"/>
    <cellStyle name="20% - Accent2 2 3 4 2" xfId="564"/>
    <cellStyle name="20% - Accent2 2 3 4 2 2" xfId="565"/>
    <cellStyle name="20% - Accent2 2 3 4 3" xfId="566"/>
    <cellStyle name="20% - Accent2 2 3 5" xfId="567"/>
    <cellStyle name="20% - Accent2 2 3 5 2" xfId="568"/>
    <cellStyle name="20% - Accent2 2 3 6" xfId="569"/>
    <cellStyle name="20% - Accent2 2 4" xfId="570"/>
    <cellStyle name="20% - Accent2 2 4 2" xfId="571"/>
    <cellStyle name="20% - Accent2 2 4 2 2" xfId="572"/>
    <cellStyle name="20% - Accent2 2 4 2 2 2" xfId="573"/>
    <cellStyle name="20% - Accent2 2 4 2 3" xfId="574"/>
    <cellStyle name="20% - Accent2 2 4 3" xfId="575"/>
    <cellStyle name="20% - Accent2 2 4 3 2" xfId="576"/>
    <cellStyle name="20% - Accent2 2 4 3 2 2" xfId="577"/>
    <cellStyle name="20% - Accent2 2 4 3 3" xfId="578"/>
    <cellStyle name="20% - Accent2 2 4 4" xfId="579"/>
    <cellStyle name="20% - Accent2 2 4 4 2" xfId="580"/>
    <cellStyle name="20% - Accent2 2 4 5" xfId="581"/>
    <cellStyle name="20% - Accent2 2 5" xfId="582"/>
    <cellStyle name="20% - Accent2 2 5 2" xfId="583"/>
    <cellStyle name="20% - Accent2 2 5 2 2" xfId="584"/>
    <cellStyle name="20% - Accent2 2 5 2 2 2" xfId="585"/>
    <cellStyle name="20% - Accent2 2 5 2 3" xfId="586"/>
    <cellStyle name="20% - Accent2 2 5 3" xfId="587"/>
    <cellStyle name="20% - Accent2 2 5 3 2" xfId="588"/>
    <cellStyle name="20% - Accent2 2 5 4" xfId="589"/>
    <cellStyle name="20% - Accent2 2 6" xfId="590"/>
    <cellStyle name="20% - Accent2 2 6 2" xfId="591"/>
    <cellStyle name="20% - Accent2 2 6 2 2" xfId="592"/>
    <cellStyle name="20% - Accent2 2 6 3" xfId="593"/>
    <cellStyle name="20% - Accent2 2 7" xfId="594"/>
    <cellStyle name="20% - Accent2 2 7 2" xfId="595"/>
    <cellStyle name="20% - Accent2 2 7 2 2" xfId="596"/>
    <cellStyle name="20% - Accent2 2 7 3" xfId="597"/>
    <cellStyle name="20% - Accent2 2 8" xfId="598"/>
    <cellStyle name="20% - Accent2 2 8 2" xfId="599"/>
    <cellStyle name="20% - Accent2 2 9" xfId="600"/>
    <cellStyle name="20% - Accent2 3" xfId="601"/>
    <cellStyle name="20% - Accent2 3 2" xfId="602"/>
    <cellStyle name="20% - Accent2 3 2 2" xfId="603"/>
    <cellStyle name="20% - Accent2 3 2 2 2" xfId="604"/>
    <cellStyle name="20% - Accent2 3 2 2 2 2" xfId="605"/>
    <cellStyle name="20% - Accent2 3 2 2 3" xfId="606"/>
    <cellStyle name="20% - Accent2 3 2 3" xfId="607"/>
    <cellStyle name="20% - Accent2 3 2 3 2" xfId="608"/>
    <cellStyle name="20% - Accent2 3 2 3 2 2" xfId="609"/>
    <cellStyle name="20% - Accent2 3 2 3 3" xfId="610"/>
    <cellStyle name="20% - Accent2 3 2 4" xfId="611"/>
    <cellStyle name="20% - Accent2 3 2 4 2" xfId="612"/>
    <cellStyle name="20% - Accent2 3 2 5" xfId="613"/>
    <cellStyle name="20% - Accent2 3 3" xfId="614"/>
    <cellStyle name="20% - Accent2 3 3 2" xfId="615"/>
    <cellStyle name="20% - Accent2 3 3 2 2" xfId="616"/>
    <cellStyle name="20% - Accent2 3 3 3" xfId="617"/>
    <cellStyle name="20% - Accent2 3 4" xfId="618"/>
    <cellStyle name="20% - Accent2 3 4 2" xfId="619"/>
    <cellStyle name="20% - Accent2 3 4 2 2" xfId="620"/>
    <cellStyle name="20% - Accent2 3 4 3" xfId="621"/>
    <cellStyle name="20% - Accent2 3 5" xfId="622"/>
    <cellStyle name="20% - Accent2 3 5 2" xfId="623"/>
    <cellStyle name="20% - Accent2 3 6" xfId="624"/>
    <cellStyle name="20% - Accent2 4" xfId="625"/>
    <cellStyle name="20% - Accent2 4 2" xfId="626"/>
    <cellStyle name="20% - Accent2 4 2 2" xfId="627"/>
    <cellStyle name="20% - Accent2 4 2 2 2" xfId="628"/>
    <cellStyle name="20% - Accent2 4 2 3" xfId="629"/>
    <cellStyle name="20% - Accent2 4 3" xfId="630"/>
    <cellStyle name="20% - Accent2 4 3 2" xfId="631"/>
    <cellStyle name="20% - Accent2 4 4" xfId="632"/>
    <cellStyle name="20% - Accent2 5" xfId="633"/>
    <cellStyle name="20% - Accent2 5 2" xfId="634"/>
    <cellStyle name="20% - Accent2 5 2 2" xfId="635"/>
    <cellStyle name="20% - Accent2 5 2 2 2" xfId="636"/>
    <cellStyle name="20% - Accent2 5 2 3" xfId="637"/>
    <cellStyle name="20% - Accent2 5 3" xfId="638"/>
    <cellStyle name="20% - Accent2 5 3 2" xfId="639"/>
    <cellStyle name="20% - Accent2 5 4" xfId="640"/>
    <cellStyle name="20% - Accent2 6" xfId="641"/>
    <cellStyle name="20% - Accent2 6 2" xfId="642"/>
    <cellStyle name="20% - Accent2 6 2 2" xfId="643"/>
    <cellStyle name="20% - Accent2 6 2 2 2" xfId="644"/>
    <cellStyle name="20% - Accent2 6 2 3" xfId="645"/>
    <cellStyle name="20% - Accent2 6 3" xfId="646"/>
    <cellStyle name="20% - Accent2 6 3 2" xfId="647"/>
    <cellStyle name="20% - Accent2 6 4" xfId="648"/>
    <cellStyle name="20% - Accent2 7" xfId="649"/>
    <cellStyle name="20% - Accent2 7 2" xfId="650"/>
    <cellStyle name="20% - Accent2 7 2 2" xfId="651"/>
    <cellStyle name="20% - Accent2 7 2 2 2" xfId="652"/>
    <cellStyle name="20% - Accent2 7 2 3" xfId="653"/>
    <cellStyle name="20% - Accent2 7 3" xfId="654"/>
    <cellStyle name="20% - Accent2 7 3 2" xfId="655"/>
    <cellStyle name="20% - Accent2 7 4" xfId="656"/>
    <cellStyle name="20% - Accent2 8" xfId="657"/>
    <cellStyle name="20% - Accent2 8 2" xfId="658"/>
    <cellStyle name="20% - Accent2 8 2 2" xfId="659"/>
    <cellStyle name="20% - Accent2 8 2 2 2" xfId="660"/>
    <cellStyle name="20% - Accent2 8 2 3" xfId="661"/>
    <cellStyle name="20% - Accent2 8 3" xfId="662"/>
    <cellStyle name="20% - Accent2 8 3 2" xfId="663"/>
    <cellStyle name="20% - Accent2 8 4" xfId="664"/>
    <cellStyle name="20% - Accent2 9" xfId="665"/>
    <cellStyle name="20% - Accent2 9 2" xfId="666"/>
    <cellStyle name="20% - Accent2 9 2 2" xfId="667"/>
    <cellStyle name="20% - Accent2 9 2 2 2" xfId="668"/>
    <cellStyle name="20% - Accent2 9 2 3" xfId="669"/>
    <cellStyle name="20% - Accent2 9 3" xfId="670"/>
    <cellStyle name="20% - Accent2 9 3 2" xfId="671"/>
    <cellStyle name="20% - Accent2 9 4" xfId="672"/>
    <cellStyle name="20% - Accent3" xfId="3" builtinId="38" customBuiltin="1"/>
    <cellStyle name="20% - Accent3 10" xfId="673"/>
    <cellStyle name="20% - Accent3 10 2" xfId="674"/>
    <cellStyle name="20% - Accent3 10 2 2" xfId="675"/>
    <cellStyle name="20% - Accent3 10 3" xfId="676"/>
    <cellStyle name="20% - Accent3 2" xfId="677"/>
    <cellStyle name="20% - Accent3 2 2" xfId="678"/>
    <cellStyle name="20% - Accent3 2 2 2" xfId="679"/>
    <cellStyle name="20% - Accent3 2 2 2 2" xfId="680"/>
    <cellStyle name="20% - Accent3 2 2 2 2 2" xfId="681"/>
    <cellStyle name="20% - Accent3 2 2 2 2 2 2" xfId="682"/>
    <cellStyle name="20% - Accent3 2 2 2 2 3" xfId="683"/>
    <cellStyle name="20% - Accent3 2 2 2 3" xfId="684"/>
    <cellStyle name="20% - Accent3 2 2 2 3 2" xfId="685"/>
    <cellStyle name="20% - Accent3 2 2 2 3 2 2" xfId="686"/>
    <cellStyle name="20% - Accent3 2 2 2 3 3" xfId="687"/>
    <cellStyle name="20% - Accent3 2 2 2 4" xfId="688"/>
    <cellStyle name="20% - Accent3 2 2 2 4 2" xfId="689"/>
    <cellStyle name="20% - Accent3 2 2 2 5" xfId="690"/>
    <cellStyle name="20% - Accent3 2 2 3" xfId="691"/>
    <cellStyle name="20% - Accent3 2 2 3 2" xfId="692"/>
    <cellStyle name="20% - Accent3 2 2 3 2 2" xfId="693"/>
    <cellStyle name="20% - Accent3 2 2 3 3" xfId="694"/>
    <cellStyle name="20% - Accent3 2 2 4" xfId="695"/>
    <cellStyle name="20% - Accent3 2 2 4 2" xfId="696"/>
    <cellStyle name="20% - Accent3 2 2 4 2 2" xfId="697"/>
    <cellStyle name="20% - Accent3 2 2 4 3" xfId="698"/>
    <cellStyle name="20% - Accent3 2 2 5" xfId="699"/>
    <cellStyle name="20% - Accent3 2 2 5 2" xfId="700"/>
    <cellStyle name="20% - Accent3 2 2 6" xfId="701"/>
    <cellStyle name="20% - Accent3 2 3" xfId="702"/>
    <cellStyle name="20% - Accent3 2 3 2" xfId="703"/>
    <cellStyle name="20% - Accent3 2 3 2 2" xfId="704"/>
    <cellStyle name="20% - Accent3 2 3 2 2 2" xfId="705"/>
    <cellStyle name="20% - Accent3 2 3 2 2 2 2" xfId="706"/>
    <cellStyle name="20% - Accent3 2 3 2 2 3" xfId="707"/>
    <cellStyle name="20% - Accent3 2 3 2 3" xfId="708"/>
    <cellStyle name="20% - Accent3 2 3 2 3 2" xfId="709"/>
    <cellStyle name="20% - Accent3 2 3 2 3 2 2" xfId="710"/>
    <cellStyle name="20% - Accent3 2 3 2 3 3" xfId="711"/>
    <cellStyle name="20% - Accent3 2 3 2 4" xfId="712"/>
    <cellStyle name="20% - Accent3 2 3 2 4 2" xfId="713"/>
    <cellStyle name="20% - Accent3 2 3 2 5" xfId="714"/>
    <cellStyle name="20% - Accent3 2 3 3" xfId="715"/>
    <cellStyle name="20% - Accent3 2 3 3 2" xfId="716"/>
    <cellStyle name="20% - Accent3 2 3 3 2 2" xfId="717"/>
    <cellStyle name="20% - Accent3 2 3 3 3" xfId="718"/>
    <cellStyle name="20% - Accent3 2 3 4" xfId="719"/>
    <cellStyle name="20% - Accent3 2 3 4 2" xfId="720"/>
    <cellStyle name="20% - Accent3 2 3 4 2 2" xfId="721"/>
    <cellStyle name="20% - Accent3 2 3 4 3" xfId="722"/>
    <cellStyle name="20% - Accent3 2 3 5" xfId="723"/>
    <cellStyle name="20% - Accent3 2 3 5 2" xfId="724"/>
    <cellStyle name="20% - Accent3 2 3 6" xfId="725"/>
    <cellStyle name="20% - Accent3 2 4" xfId="726"/>
    <cellStyle name="20% - Accent3 2 4 2" xfId="727"/>
    <cellStyle name="20% - Accent3 2 4 2 2" xfId="728"/>
    <cellStyle name="20% - Accent3 2 4 2 2 2" xfId="729"/>
    <cellStyle name="20% - Accent3 2 4 2 3" xfId="730"/>
    <cellStyle name="20% - Accent3 2 4 3" xfId="731"/>
    <cellStyle name="20% - Accent3 2 4 3 2" xfId="732"/>
    <cellStyle name="20% - Accent3 2 4 3 2 2" xfId="733"/>
    <cellStyle name="20% - Accent3 2 4 3 3" xfId="734"/>
    <cellStyle name="20% - Accent3 2 4 4" xfId="735"/>
    <cellStyle name="20% - Accent3 2 4 4 2" xfId="736"/>
    <cellStyle name="20% - Accent3 2 4 5" xfId="737"/>
    <cellStyle name="20% - Accent3 2 5" xfId="738"/>
    <cellStyle name="20% - Accent3 2 5 2" xfId="739"/>
    <cellStyle name="20% - Accent3 2 5 2 2" xfId="740"/>
    <cellStyle name="20% - Accent3 2 5 2 2 2" xfId="741"/>
    <cellStyle name="20% - Accent3 2 5 2 3" xfId="742"/>
    <cellStyle name="20% - Accent3 2 5 3" xfId="743"/>
    <cellStyle name="20% - Accent3 2 5 3 2" xfId="744"/>
    <cellStyle name="20% - Accent3 2 5 4" xfId="745"/>
    <cellStyle name="20% - Accent3 2 6" xfId="746"/>
    <cellStyle name="20% - Accent3 2 6 2" xfId="747"/>
    <cellStyle name="20% - Accent3 2 6 2 2" xfId="748"/>
    <cellStyle name="20% - Accent3 2 6 3" xfId="749"/>
    <cellStyle name="20% - Accent3 2 7" xfId="750"/>
    <cellStyle name="20% - Accent3 2 7 2" xfId="751"/>
    <cellStyle name="20% - Accent3 2 7 2 2" xfId="752"/>
    <cellStyle name="20% - Accent3 2 7 3" xfId="753"/>
    <cellStyle name="20% - Accent3 2 8" xfId="754"/>
    <cellStyle name="20% - Accent3 2 8 2" xfId="755"/>
    <cellStyle name="20% - Accent3 2 9" xfId="756"/>
    <cellStyle name="20% - Accent3 3" xfId="757"/>
    <cellStyle name="20% - Accent3 3 2" xfId="758"/>
    <cellStyle name="20% - Accent3 3 2 2" xfId="759"/>
    <cellStyle name="20% - Accent3 3 2 2 2" xfId="760"/>
    <cellStyle name="20% - Accent3 3 2 2 2 2" xfId="761"/>
    <cellStyle name="20% - Accent3 3 2 2 3" xfId="762"/>
    <cellStyle name="20% - Accent3 3 2 3" xfId="763"/>
    <cellStyle name="20% - Accent3 3 2 3 2" xfId="764"/>
    <cellStyle name="20% - Accent3 3 2 3 2 2" xfId="765"/>
    <cellStyle name="20% - Accent3 3 2 3 3" xfId="766"/>
    <cellStyle name="20% - Accent3 3 2 4" xfId="767"/>
    <cellStyle name="20% - Accent3 3 2 4 2" xfId="768"/>
    <cellStyle name="20% - Accent3 3 2 5" xfId="769"/>
    <cellStyle name="20% - Accent3 3 3" xfId="770"/>
    <cellStyle name="20% - Accent3 3 3 2" xfId="771"/>
    <cellStyle name="20% - Accent3 3 3 2 2" xfId="772"/>
    <cellStyle name="20% - Accent3 3 3 3" xfId="773"/>
    <cellStyle name="20% - Accent3 3 4" xfId="774"/>
    <cellStyle name="20% - Accent3 3 4 2" xfId="775"/>
    <cellStyle name="20% - Accent3 3 4 2 2" xfId="776"/>
    <cellStyle name="20% - Accent3 3 4 3" xfId="777"/>
    <cellStyle name="20% - Accent3 3 5" xfId="778"/>
    <cellStyle name="20% - Accent3 3 5 2" xfId="779"/>
    <cellStyle name="20% - Accent3 3 6" xfId="780"/>
    <cellStyle name="20% - Accent3 4" xfId="781"/>
    <cellStyle name="20% - Accent3 4 2" xfId="782"/>
    <cellStyle name="20% - Accent3 4 2 2" xfId="783"/>
    <cellStyle name="20% - Accent3 4 2 2 2" xfId="784"/>
    <cellStyle name="20% - Accent3 4 2 3" xfId="785"/>
    <cellStyle name="20% - Accent3 4 3" xfId="786"/>
    <cellStyle name="20% - Accent3 4 3 2" xfId="787"/>
    <cellStyle name="20% - Accent3 4 4" xfId="788"/>
    <cellStyle name="20% - Accent3 5" xfId="789"/>
    <cellStyle name="20% - Accent3 5 2" xfId="790"/>
    <cellStyle name="20% - Accent3 5 2 2" xfId="791"/>
    <cellStyle name="20% - Accent3 5 2 2 2" xfId="792"/>
    <cellStyle name="20% - Accent3 5 2 3" xfId="793"/>
    <cellStyle name="20% - Accent3 5 3" xfId="794"/>
    <cellStyle name="20% - Accent3 5 3 2" xfId="795"/>
    <cellStyle name="20% - Accent3 5 4" xfId="796"/>
    <cellStyle name="20% - Accent3 6" xfId="797"/>
    <cellStyle name="20% - Accent3 6 2" xfId="798"/>
    <cellStyle name="20% - Accent3 6 2 2" xfId="799"/>
    <cellStyle name="20% - Accent3 6 2 2 2" xfId="800"/>
    <cellStyle name="20% - Accent3 6 2 3" xfId="801"/>
    <cellStyle name="20% - Accent3 6 3" xfId="802"/>
    <cellStyle name="20% - Accent3 6 3 2" xfId="803"/>
    <cellStyle name="20% - Accent3 6 4" xfId="804"/>
    <cellStyle name="20% - Accent3 7" xfId="805"/>
    <cellStyle name="20% - Accent3 7 2" xfId="806"/>
    <cellStyle name="20% - Accent3 7 2 2" xfId="807"/>
    <cellStyle name="20% - Accent3 7 2 2 2" xfId="808"/>
    <cellStyle name="20% - Accent3 7 2 3" xfId="809"/>
    <cellStyle name="20% - Accent3 7 3" xfId="810"/>
    <cellStyle name="20% - Accent3 7 3 2" xfId="811"/>
    <cellStyle name="20% - Accent3 7 4" xfId="812"/>
    <cellStyle name="20% - Accent3 8" xfId="813"/>
    <cellStyle name="20% - Accent3 8 2" xfId="814"/>
    <cellStyle name="20% - Accent3 8 2 2" xfId="815"/>
    <cellStyle name="20% - Accent3 8 2 2 2" xfId="816"/>
    <cellStyle name="20% - Accent3 8 2 3" xfId="817"/>
    <cellStyle name="20% - Accent3 8 3" xfId="818"/>
    <cellStyle name="20% - Accent3 8 3 2" xfId="819"/>
    <cellStyle name="20% - Accent3 8 4" xfId="820"/>
    <cellStyle name="20% - Accent3 9" xfId="821"/>
    <cellStyle name="20% - Accent3 9 2" xfId="822"/>
    <cellStyle name="20% - Accent3 9 2 2" xfId="823"/>
    <cellStyle name="20% - Accent3 9 2 2 2" xfId="824"/>
    <cellStyle name="20% - Accent3 9 2 3" xfId="825"/>
    <cellStyle name="20% - Accent3 9 3" xfId="826"/>
    <cellStyle name="20% - Accent3 9 3 2" xfId="827"/>
    <cellStyle name="20% - Accent3 9 4" xfId="828"/>
    <cellStyle name="20% - Accent4" xfId="4" builtinId="42" customBuiltin="1"/>
    <cellStyle name="20% - Accent4 10" xfId="829"/>
    <cellStyle name="20% - Accent4 10 2" xfId="830"/>
    <cellStyle name="20% - Accent4 10 2 2" xfId="831"/>
    <cellStyle name="20% - Accent4 10 3" xfId="832"/>
    <cellStyle name="20% - Accent4 2" xfId="833"/>
    <cellStyle name="20% - Accent4 2 2" xfId="834"/>
    <cellStyle name="20% - Accent4 2 2 2" xfId="835"/>
    <cellStyle name="20% - Accent4 2 2 2 2" xfId="836"/>
    <cellStyle name="20% - Accent4 2 2 2 2 2" xfId="837"/>
    <cellStyle name="20% - Accent4 2 2 2 2 2 2" xfId="838"/>
    <cellStyle name="20% - Accent4 2 2 2 2 3" xfId="839"/>
    <cellStyle name="20% - Accent4 2 2 2 3" xfId="840"/>
    <cellStyle name="20% - Accent4 2 2 2 3 2" xfId="841"/>
    <cellStyle name="20% - Accent4 2 2 2 3 2 2" xfId="842"/>
    <cellStyle name="20% - Accent4 2 2 2 3 3" xfId="843"/>
    <cellStyle name="20% - Accent4 2 2 2 4" xfId="844"/>
    <cellStyle name="20% - Accent4 2 2 2 4 2" xfId="845"/>
    <cellStyle name="20% - Accent4 2 2 2 5" xfId="846"/>
    <cellStyle name="20% - Accent4 2 2 3" xfId="847"/>
    <cellStyle name="20% - Accent4 2 2 3 2" xfId="848"/>
    <cellStyle name="20% - Accent4 2 2 3 2 2" xfId="849"/>
    <cellStyle name="20% - Accent4 2 2 3 3" xfId="850"/>
    <cellStyle name="20% - Accent4 2 2 4" xfId="851"/>
    <cellStyle name="20% - Accent4 2 2 4 2" xfId="852"/>
    <cellStyle name="20% - Accent4 2 2 4 2 2" xfId="853"/>
    <cellStyle name="20% - Accent4 2 2 4 3" xfId="854"/>
    <cellStyle name="20% - Accent4 2 2 5" xfId="855"/>
    <cellStyle name="20% - Accent4 2 2 5 2" xfId="856"/>
    <cellStyle name="20% - Accent4 2 2 6" xfId="857"/>
    <cellStyle name="20% - Accent4 2 3" xfId="858"/>
    <cellStyle name="20% - Accent4 2 3 2" xfId="859"/>
    <cellStyle name="20% - Accent4 2 3 2 2" xfId="860"/>
    <cellStyle name="20% - Accent4 2 3 2 2 2" xfId="861"/>
    <cellStyle name="20% - Accent4 2 3 2 2 2 2" xfId="862"/>
    <cellStyle name="20% - Accent4 2 3 2 2 3" xfId="863"/>
    <cellStyle name="20% - Accent4 2 3 2 3" xfId="864"/>
    <cellStyle name="20% - Accent4 2 3 2 3 2" xfId="865"/>
    <cellStyle name="20% - Accent4 2 3 2 3 2 2" xfId="866"/>
    <cellStyle name="20% - Accent4 2 3 2 3 3" xfId="867"/>
    <cellStyle name="20% - Accent4 2 3 2 4" xfId="868"/>
    <cellStyle name="20% - Accent4 2 3 2 4 2" xfId="869"/>
    <cellStyle name="20% - Accent4 2 3 2 5" xfId="870"/>
    <cellStyle name="20% - Accent4 2 3 3" xfId="871"/>
    <cellStyle name="20% - Accent4 2 3 3 2" xfId="872"/>
    <cellStyle name="20% - Accent4 2 3 3 2 2" xfId="873"/>
    <cellStyle name="20% - Accent4 2 3 3 3" xfId="874"/>
    <cellStyle name="20% - Accent4 2 3 4" xfId="875"/>
    <cellStyle name="20% - Accent4 2 3 4 2" xfId="876"/>
    <cellStyle name="20% - Accent4 2 3 4 2 2" xfId="877"/>
    <cellStyle name="20% - Accent4 2 3 4 3" xfId="878"/>
    <cellStyle name="20% - Accent4 2 3 5" xfId="879"/>
    <cellStyle name="20% - Accent4 2 3 5 2" xfId="880"/>
    <cellStyle name="20% - Accent4 2 3 6" xfId="881"/>
    <cellStyle name="20% - Accent4 2 4" xfId="882"/>
    <cellStyle name="20% - Accent4 2 4 2" xfId="883"/>
    <cellStyle name="20% - Accent4 2 4 2 2" xfId="884"/>
    <cellStyle name="20% - Accent4 2 4 2 2 2" xfId="885"/>
    <cellStyle name="20% - Accent4 2 4 2 3" xfId="886"/>
    <cellStyle name="20% - Accent4 2 4 3" xfId="887"/>
    <cellStyle name="20% - Accent4 2 4 3 2" xfId="888"/>
    <cellStyle name="20% - Accent4 2 4 3 2 2" xfId="889"/>
    <cellStyle name="20% - Accent4 2 4 3 3" xfId="890"/>
    <cellStyle name="20% - Accent4 2 4 4" xfId="891"/>
    <cellStyle name="20% - Accent4 2 4 4 2" xfId="892"/>
    <cellStyle name="20% - Accent4 2 4 5" xfId="893"/>
    <cellStyle name="20% - Accent4 2 5" xfId="894"/>
    <cellStyle name="20% - Accent4 2 5 2" xfId="895"/>
    <cellStyle name="20% - Accent4 2 5 2 2" xfId="896"/>
    <cellStyle name="20% - Accent4 2 5 2 2 2" xfId="897"/>
    <cellStyle name="20% - Accent4 2 5 2 3" xfId="898"/>
    <cellStyle name="20% - Accent4 2 5 3" xfId="899"/>
    <cellStyle name="20% - Accent4 2 5 3 2" xfId="900"/>
    <cellStyle name="20% - Accent4 2 5 4" xfId="901"/>
    <cellStyle name="20% - Accent4 2 6" xfId="902"/>
    <cellStyle name="20% - Accent4 2 6 2" xfId="903"/>
    <cellStyle name="20% - Accent4 2 6 2 2" xfId="904"/>
    <cellStyle name="20% - Accent4 2 6 3" xfId="905"/>
    <cellStyle name="20% - Accent4 2 7" xfId="906"/>
    <cellStyle name="20% - Accent4 2 7 2" xfId="907"/>
    <cellStyle name="20% - Accent4 2 7 2 2" xfId="908"/>
    <cellStyle name="20% - Accent4 2 7 3" xfId="909"/>
    <cellStyle name="20% - Accent4 2 8" xfId="910"/>
    <cellStyle name="20% - Accent4 2 8 2" xfId="911"/>
    <cellStyle name="20% - Accent4 2 9" xfId="912"/>
    <cellStyle name="20% - Accent4 3" xfId="913"/>
    <cellStyle name="20% - Accent4 3 2" xfId="914"/>
    <cellStyle name="20% - Accent4 3 2 2" xfId="915"/>
    <cellStyle name="20% - Accent4 3 2 2 2" xfId="916"/>
    <cellStyle name="20% - Accent4 3 2 2 2 2" xfId="917"/>
    <cellStyle name="20% - Accent4 3 2 2 3" xfId="918"/>
    <cellStyle name="20% - Accent4 3 2 3" xfId="919"/>
    <cellStyle name="20% - Accent4 3 2 3 2" xfId="920"/>
    <cellStyle name="20% - Accent4 3 2 3 2 2" xfId="921"/>
    <cellStyle name="20% - Accent4 3 2 3 3" xfId="922"/>
    <cellStyle name="20% - Accent4 3 2 4" xfId="923"/>
    <cellStyle name="20% - Accent4 3 2 4 2" xfId="924"/>
    <cellStyle name="20% - Accent4 3 2 5" xfId="925"/>
    <cellStyle name="20% - Accent4 3 3" xfId="926"/>
    <cellStyle name="20% - Accent4 3 3 2" xfId="927"/>
    <cellStyle name="20% - Accent4 3 3 2 2" xfId="928"/>
    <cellStyle name="20% - Accent4 3 3 3" xfId="929"/>
    <cellStyle name="20% - Accent4 3 4" xfId="930"/>
    <cellStyle name="20% - Accent4 3 4 2" xfId="931"/>
    <cellStyle name="20% - Accent4 3 4 2 2" xfId="932"/>
    <cellStyle name="20% - Accent4 3 4 3" xfId="933"/>
    <cellStyle name="20% - Accent4 3 5" xfId="934"/>
    <cellStyle name="20% - Accent4 3 5 2" xfId="935"/>
    <cellStyle name="20% - Accent4 3 6" xfId="936"/>
    <cellStyle name="20% - Accent4 4" xfId="937"/>
    <cellStyle name="20% - Accent4 4 2" xfId="938"/>
    <cellStyle name="20% - Accent4 4 2 2" xfId="939"/>
    <cellStyle name="20% - Accent4 4 2 2 2" xfId="940"/>
    <cellStyle name="20% - Accent4 4 2 3" xfId="941"/>
    <cellStyle name="20% - Accent4 4 3" xfId="942"/>
    <cellStyle name="20% - Accent4 4 3 2" xfId="943"/>
    <cellStyle name="20% - Accent4 4 4" xfId="944"/>
    <cellStyle name="20% - Accent4 5" xfId="945"/>
    <cellStyle name="20% - Accent4 5 2" xfId="946"/>
    <cellStyle name="20% - Accent4 5 2 2" xfId="947"/>
    <cellStyle name="20% - Accent4 5 2 2 2" xfId="948"/>
    <cellStyle name="20% - Accent4 5 2 3" xfId="949"/>
    <cellStyle name="20% - Accent4 5 3" xfId="950"/>
    <cellStyle name="20% - Accent4 5 3 2" xfId="951"/>
    <cellStyle name="20% - Accent4 5 4" xfId="952"/>
    <cellStyle name="20% - Accent4 6" xfId="953"/>
    <cellStyle name="20% - Accent4 6 2" xfId="954"/>
    <cellStyle name="20% - Accent4 6 2 2" xfId="955"/>
    <cellStyle name="20% - Accent4 6 2 2 2" xfId="956"/>
    <cellStyle name="20% - Accent4 6 2 3" xfId="957"/>
    <cellStyle name="20% - Accent4 6 3" xfId="958"/>
    <cellStyle name="20% - Accent4 6 3 2" xfId="959"/>
    <cellStyle name="20% - Accent4 6 4" xfId="960"/>
    <cellStyle name="20% - Accent4 7" xfId="961"/>
    <cellStyle name="20% - Accent4 7 2" xfId="962"/>
    <cellStyle name="20% - Accent4 7 2 2" xfId="963"/>
    <cellStyle name="20% - Accent4 7 2 2 2" xfId="964"/>
    <cellStyle name="20% - Accent4 7 2 3" xfId="965"/>
    <cellStyle name="20% - Accent4 7 3" xfId="966"/>
    <cellStyle name="20% - Accent4 7 3 2" xfId="967"/>
    <cellStyle name="20% - Accent4 7 4" xfId="968"/>
    <cellStyle name="20% - Accent4 8" xfId="969"/>
    <cellStyle name="20% - Accent4 8 2" xfId="970"/>
    <cellStyle name="20% - Accent4 8 2 2" xfId="971"/>
    <cellStyle name="20% - Accent4 8 2 2 2" xfId="972"/>
    <cellStyle name="20% - Accent4 8 2 3" xfId="973"/>
    <cellStyle name="20% - Accent4 8 3" xfId="974"/>
    <cellStyle name="20% - Accent4 8 3 2" xfId="975"/>
    <cellStyle name="20% - Accent4 8 4" xfId="976"/>
    <cellStyle name="20% - Accent4 9" xfId="977"/>
    <cellStyle name="20% - Accent4 9 2" xfId="978"/>
    <cellStyle name="20% - Accent4 9 2 2" xfId="979"/>
    <cellStyle name="20% - Accent4 9 2 2 2" xfId="980"/>
    <cellStyle name="20% - Accent4 9 2 3" xfId="981"/>
    <cellStyle name="20% - Accent4 9 3" xfId="982"/>
    <cellStyle name="20% - Accent4 9 3 2" xfId="983"/>
    <cellStyle name="20% - Accent4 9 4" xfId="984"/>
    <cellStyle name="20% - Accent5" xfId="5" builtinId="46" customBuiltin="1"/>
    <cellStyle name="20% - Accent5 10" xfId="985"/>
    <cellStyle name="20% - Accent5 10 2" xfId="986"/>
    <cellStyle name="20% - Accent5 10 2 2" xfId="987"/>
    <cellStyle name="20% - Accent5 10 3" xfId="988"/>
    <cellStyle name="20% - Accent5 2" xfId="989"/>
    <cellStyle name="20% - Accent5 2 2" xfId="990"/>
    <cellStyle name="20% - Accent5 2 2 2" xfId="991"/>
    <cellStyle name="20% - Accent5 2 2 2 2" xfId="992"/>
    <cellStyle name="20% - Accent5 2 2 2 2 2" xfId="993"/>
    <cellStyle name="20% - Accent5 2 2 2 2 2 2" xfId="994"/>
    <cellStyle name="20% - Accent5 2 2 2 2 3" xfId="995"/>
    <cellStyle name="20% - Accent5 2 2 2 3" xfId="996"/>
    <cellStyle name="20% - Accent5 2 2 2 3 2" xfId="997"/>
    <cellStyle name="20% - Accent5 2 2 2 3 2 2" xfId="998"/>
    <cellStyle name="20% - Accent5 2 2 2 3 3" xfId="999"/>
    <cellStyle name="20% - Accent5 2 2 2 4" xfId="1000"/>
    <cellStyle name="20% - Accent5 2 2 2 4 2" xfId="1001"/>
    <cellStyle name="20% - Accent5 2 2 2 5" xfId="1002"/>
    <cellStyle name="20% - Accent5 2 2 3" xfId="1003"/>
    <cellStyle name="20% - Accent5 2 2 3 2" xfId="1004"/>
    <cellStyle name="20% - Accent5 2 2 3 2 2" xfId="1005"/>
    <cellStyle name="20% - Accent5 2 2 3 3" xfId="1006"/>
    <cellStyle name="20% - Accent5 2 2 4" xfId="1007"/>
    <cellStyle name="20% - Accent5 2 2 4 2" xfId="1008"/>
    <cellStyle name="20% - Accent5 2 2 4 2 2" xfId="1009"/>
    <cellStyle name="20% - Accent5 2 2 4 3" xfId="1010"/>
    <cellStyle name="20% - Accent5 2 2 5" xfId="1011"/>
    <cellStyle name="20% - Accent5 2 2 5 2" xfId="1012"/>
    <cellStyle name="20% - Accent5 2 2 6" xfId="1013"/>
    <cellStyle name="20% - Accent5 2 3" xfId="1014"/>
    <cellStyle name="20% - Accent5 2 3 2" xfId="1015"/>
    <cellStyle name="20% - Accent5 2 3 2 2" xfId="1016"/>
    <cellStyle name="20% - Accent5 2 3 2 2 2" xfId="1017"/>
    <cellStyle name="20% - Accent5 2 3 2 2 2 2" xfId="1018"/>
    <cellStyle name="20% - Accent5 2 3 2 2 3" xfId="1019"/>
    <cellStyle name="20% - Accent5 2 3 2 3" xfId="1020"/>
    <cellStyle name="20% - Accent5 2 3 2 3 2" xfId="1021"/>
    <cellStyle name="20% - Accent5 2 3 2 3 2 2" xfId="1022"/>
    <cellStyle name="20% - Accent5 2 3 2 3 3" xfId="1023"/>
    <cellStyle name="20% - Accent5 2 3 2 4" xfId="1024"/>
    <cellStyle name="20% - Accent5 2 3 2 4 2" xfId="1025"/>
    <cellStyle name="20% - Accent5 2 3 2 5" xfId="1026"/>
    <cellStyle name="20% - Accent5 2 3 3" xfId="1027"/>
    <cellStyle name="20% - Accent5 2 3 3 2" xfId="1028"/>
    <cellStyle name="20% - Accent5 2 3 3 2 2" xfId="1029"/>
    <cellStyle name="20% - Accent5 2 3 3 3" xfId="1030"/>
    <cellStyle name="20% - Accent5 2 3 4" xfId="1031"/>
    <cellStyle name="20% - Accent5 2 3 4 2" xfId="1032"/>
    <cellStyle name="20% - Accent5 2 3 4 2 2" xfId="1033"/>
    <cellStyle name="20% - Accent5 2 3 4 3" xfId="1034"/>
    <cellStyle name="20% - Accent5 2 3 5" xfId="1035"/>
    <cellStyle name="20% - Accent5 2 3 5 2" xfId="1036"/>
    <cellStyle name="20% - Accent5 2 3 6" xfId="1037"/>
    <cellStyle name="20% - Accent5 2 4" xfId="1038"/>
    <cellStyle name="20% - Accent5 2 4 2" xfId="1039"/>
    <cellStyle name="20% - Accent5 2 4 2 2" xfId="1040"/>
    <cellStyle name="20% - Accent5 2 4 2 2 2" xfId="1041"/>
    <cellStyle name="20% - Accent5 2 4 2 3" xfId="1042"/>
    <cellStyle name="20% - Accent5 2 4 3" xfId="1043"/>
    <cellStyle name="20% - Accent5 2 4 3 2" xfId="1044"/>
    <cellStyle name="20% - Accent5 2 4 3 2 2" xfId="1045"/>
    <cellStyle name="20% - Accent5 2 4 3 3" xfId="1046"/>
    <cellStyle name="20% - Accent5 2 4 4" xfId="1047"/>
    <cellStyle name="20% - Accent5 2 4 4 2" xfId="1048"/>
    <cellStyle name="20% - Accent5 2 4 5" xfId="1049"/>
    <cellStyle name="20% - Accent5 2 5" xfId="1050"/>
    <cellStyle name="20% - Accent5 2 5 2" xfId="1051"/>
    <cellStyle name="20% - Accent5 2 5 2 2" xfId="1052"/>
    <cellStyle name="20% - Accent5 2 5 2 2 2" xfId="1053"/>
    <cellStyle name="20% - Accent5 2 5 2 3" xfId="1054"/>
    <cellStyle name="20% - Accent5 2 5 3" xfId="1055"/>
    <cellStyle name="20% - Accent5 2 5 3 2" xfId="1056"/>
    <cellStyle name="20% - Accent5 2 5 4" xfId="1057"/>
    <cellStyle name="20% - Accent5 2 6" xfId="1058"/>
    <cellStyle name="20% - Accent5 2 6 2" xfId="1059"/>
    <cellStyle name="20% - Accent5 2 6 2 2" xfId="1060"/>
    <cellStyle name="20% - Accent5 2 6 3" xfId="1061"/>
    <cellStyle name="20% - Accent5 2 7" xfId="1062"/>
    <cellStyle name="20% - Accent5 2 7 2" xfId="1063"/>
    <cellStyle name="20% - Accent5 2 7 2 2" xfId="1064"/>
    <cellStyle name="20% - Accent5 2 7 3" xfId="1065"/>
    <cellStyle name="20% - Accent5 2 8" xfId="1066"/>
    <cellStyle name="20% - Accent5 2 8 2" xfId="1067"/>
    <cellStyle name="20% - Accent5 2 9" xfId="1068"/>
    <cellStyle name="20% - Accent5 3" xfId="1069"/>
    <cellStyle name="20% - Accent5 3 2" xfId="1070"/>
    <cellStyle name="20% - Accent5 3 2 2" xfId="1071"/>
    <cellStyle name="20% - Accent5 3 2 2 2" xfId="1072"/>
    <cellStyle name="20% - Accent5 3 2 2 2 2" xfId="1073"/>
    <cellStyle name="20% - Accent5 3 2 2 3" xfId="1074"/>
    <cellStyle name="20% - Accent5 3 2 3" xfId="1075"/>
    <cellStyle name="20% - Accent5 3 2 3 2" xfId="1076"/>
    <cellStyle name="20% - Accent5 3 2 3 2 2" xfId="1077"/>
    <cellStyle name="20% - Accent5 3 2 3 3" xfId="1078"/>
    <cellStyle name="20% - Accent5 3 2 4" xfId="1079"/>
    <cellStyle name="20% - Accent5 3 2 4 2" xfId="1080"/>
    <cellStyle name="20% - Accent5 3 2 5" xfId="1081"/>
    <cellStyle name="20% - Accent5 3 3" xfId="1082"/>
    <cellStyle name="20% - Accent5 3 3 2" xfId="1083"/>
    <cellStyle name="20% - Accent5 3 3 2 2" xfId="1084"/>
    <cellStyle name="20% - Accent5 3 3 3" xfId="1085"/>
    <cellStyle name="20% - Accent5 3 4" xfId="1086"/>
    <cellStyle name="20% - Accent5 3 4 2" xfId="1087"/>
    <cellStyle name="20% - Accent5 3 4 2 2" xfId="1088"/>
    <cellStyle name="20% - Accent5 3 4 3" xfId="1089"/>
    <cellStyle name="20% - Accent5 3 5" xfId="1090"/>
    <cellStyle name="20% - Accent5 3 5 2" xfId="1091"/>
    <cellStyle name="20% - Accent5 3 6" xfId="1092"/>
    <cellStyle name="20% - Accent5 4" xfId="1093"/>
    <cellStyle name="20% - Accent5 4 2" xfId="1094"/>
    <cellStyle name="20% - Accent5 4 2 2" xfId="1095"/>
    <cellStyle name="20% - Accent5 4 2 2 2" xfId="1096"/>
    <cellStyle name="20% - Accent5 4 2 3" xfId="1097"/>
    <cellStyle name="20% - Accent5 4 3" xfId="1098"/>
    <cellStyle name="20% - Accent5 4 3 2" xfId="1099"/>
    <cellStyle name="20% - Accent5 4 4" xfId="1100"/>
    <cellStyle name="20% - Accent5 5" xfId="1101"/>
    <cellStyle name="20% - Accent5 5 2" xfId="1102"/>
    <cellStyle name="20% - Accent5 5 2 2" xfId="1103"/>
    <cellStyle name="20% - Accent5 5 2 2 2" xfId="1104"/>
    <cellStyle name="20% - Accent5 5 2 3" xfId="1105"/>
    <cellStyle name="20% - Accent5 5 3" xfId="1106"/>
    <cellStyle name="20% - Accent5 5 3 2" xfId="1107"/>
    <cellStyle name="20% - Accent5 5 4" xfId="1108"/>
    <cellStyle name="20% - Accent5 6" xfId="1109"/>
    <cellStyle name="20% - Accent5 6 2" xfId="1110"/>
    <cellStyle name="20% - Accent5 6 2 2" xfId="1111"/>
    <cellStyle name="20% - Accent5 6 2 2 2" xfId="1112"/>
    <cellStyle name="20% - Accent5 6 2 3" xfId="1113"/>
    <cellStyle name="20% - Accent5 6 3" xfId="1114"/>
    <cellStyle name="20% - Accent5 6 3 2" xfId="1115"/>
    <cellStyle name="20% - Accent5 6 4" xfId="1116"/>
    <cellStyle name="20% - Accent5 7" xfId="1117"/>
    <cellStyle name="20% - Accent5 7 2" xfId="1118"/>
    <cellStyle name="20% - Accent5 7 2 2" xfId="1119"/>
    <cellStyle name="20% - Accent5 7 2 2 2" xfId="1120"/>
    <cellStyle name="20% - Accent5 7 2 3" xfId="1121"/>
    <cellStyle name="20% - Accent5 7 3" xfId="1122"/>
    <cellStyle name="20% - Accent5 7 3 2" xfId="1123"/>
    <cellStyle name="20% - Accent5 7 4" xfId="1124"/>
    <cellStyle name="20% - Accent5 8" xfId="1125"/>
    <cellStyle name="20% - Accent5 8 2" xfId="1126"/>
    <cellStyle name="20% - Accent5 8 2 2" xfId="1127"/>
    <cellStyle name="20% - Accent5 8 2 2 2" xfId="1128"/>
    <cellStyle name="20% - Accent5 8 2 3" xfId="1129"/>
    <cellStyle name="20% - Accent5 8 3" xfId="1130"/>
    <cellStyle name="20% - Accent5 8 3 2" xfId="1131"/>
    <cellStyle name="20% - Accent5 8 4" xfId="1132"/>
    <cellStyle name="20% - Accent5 9" xfId="1133"/>
    <cellStyle name="20% - Accent5 9 2" xfId="1134"/>
    <cellStyle name="20% - Accent5 9 2 2" xfId="1135"/>
    <cellStyle name="20% - Accent5 9 2 2 2" xfId="1136"/>
    <cellStyle name="20% - Accent5 9 2 3" xfId="1137"/>
    <cellStyle name="20% - Accent5 9 3" xfId="1138"/>
    <cellStyle name="20% - Accent5 9 3 2" xfId="1139"/>
    <cellStyle name="20% - Accent5 9 4" xfId="1140"/>
    <cellStyle name="20% - Accent6" xfId="6" builtinId="50" customBuiltin="1"/>
    <cellStyle name="20% - Accent6 10" xfId="1141"/>
    <cellStyle name="20% - Accent6 10 2" xfId="1142"/>
    <cellStyle name="20% - Accent6 10 2 2" xfId="1143"/>
    <cellStyle name="20% - Accent6 10 3" xfId="1144"/>
    <cellStyle name="20% - Accent6 2" xfId="1145"/>
    <cellStyle name="20% - Accent6 2 2" xfId="1146"/>
    <cellStyle name="20% - Accent6 2 2 2" xfId="1147"/>
    <cellStyle name="20% - Accent6 2 2 2 2" xfId="1148"/>
    <cellStyle name="20% - Accent6 2 2 2 2 2" xfId="1149"/>
    <cellStyle name="20% - Accent6 2 2 2 2 2 2" xfId="1150"/>
    <cellStyle name="20% - Accent6 2 2 2 2 3" xfId="1151"/>
    <cellStyle name="20% - Accent6 2 2 2 3" xfId="1152"/>
    <cellStyle name="20% - Accent6 2 2 2 3 2" xfId="1153"/>
    <cellStyle name="20% - Accent6 2 2 2 3 2 2" xfId="1154"/>
    <cellStyle name="20% - Accent6 2 2 2 3 3" xfId="1155"/>
    <cellStyle name="20% - Accent6 2 2 2 4" xfId="1156"/>
    <cellStyle name="20% - Accent6 2 2 2 4 2" xfId="1157"/>
    <cellStyle name="20% - Accent6 2 2 2 5" xfId="1158"/>
    <cellStyle name="20% - Accent6 2 2 3" xfId="1159"/>
    <cellStyle name="20% - Accent6 2 2 3 2" xfId="1160"/>
    <cellStyle name="20% - Accent6 2 2 3 2 2" xfId="1161"/>
    <cellStyle name="20% - Accent6 2 2 3 3" xfId="1162"/>
    <cellStyle name="20% - Accent6 2 2 4" xfId="1163"/>
    <cellStyle name="20% - Accent6 2 2 4 2" xfId="1164"/>
    <cellStyle name="20% - Accent6 2 2 4 2 2" xfId="1165"/>
    <cellStyle name="20% - Accent6 2 2 4 3" xfId="1166"/>
    <cellStyle name="20% - Accent6 2 2 5" xfId="1167"/>
    <cellStyle name="20% - Accent6 2 2 5 2" xfId="1168"/>
    <cellStyle name="20% - Accent6 2 2 6" xfId="1169"/>
    <cellStyle name="20% - Accent6 2 3" xfId="1170"/>
    <cellStyle name="20% - Accent6 2 3 2" xfId="1171"/>
    <cellStyle name="20% - Accent6 2 3 2 2" xfId="1172"/>
    <cellStyle name="20% - Accent6 2 3 2 2 2" xfId="1173"/>
    <cellStyle name="20% - Accent6 2 3 2 2 2 2" xfId="1174"/>
    <cellStyle name="20% - Accent6 2 3 2 2 3" xfId="1175"/>
    <cellStyle name="20% - Accent6 2 3 2 3" xfId="1176"/>
    <cellStyle name="20% - Accent6 2 3 2 3 2" xfId="1177"/>
    <cellStyle name="20% - Accent6 2 3 2 3 2 2" xfId="1178"/>
    <cellStyle name="20% - Accent6 2 3 2 3 3" xfId="1179"/>
    <cellStyle name="20% - Accent6 2 3 2 4" xfId="1180"/>
    <cellStyle name="20% - Accent6 2 3 2 4 2" xfId="1181"/>
    <cellStyle name="20% - Accent6 2 3 2 5" xfId="1182"/>
    <cellStyle name="20% - Accent6 2 3 3" xfId="1183"/>
    <cellStyle name="20% - Accent6 2 3 3 2" xfId="1184"/>
    <cellStyle name="20% - Accent6 2 3 3 2 2" xfId="1185"/>
    <cellStyle name="20% - Accent6 2 3 3 3" xfId="1186"/>
    <cellStyle name="20% - Accent6 2 3 4" xfId="1187"/>
    <cellStyle name="20% - Accent6 2 3 4 2" xfId="1188"/>
    <cellStyle name="20% - Accent6 2 3 4 2 2" xfId="1189"/>
    <cellStyle name="20% - Accent6 2 3 4 3" xfId="1190"/>
    <cellStyle name="20% - Accent6 2 3 5" xfId="1191"/>
    <cellStyle name="20% - Accent6 2 3 5 2" xfId="1192"/>
    <cellStyle name="20% - Accent6 2 3 6" xfId="1193"/>
    <cellStyle name="20% - Accent6 2 4" xfId="1194"/>
    <cellStyle name="20% - Accent6 2 4 2" xfId="1195"/>
    <cellStyle name="20% - Accent6 2 4 2 2" xfId="1196"/>
    <cellStyle name="20% - Accent6 2 4 2 2 2" xfId="1197"/>
    <cellStyle name="20% - Accent6 2 4 2 3" xfId="1198"/>
    <cellStyle name="20% - Accent6 2 4 3" xfId="1199"/>
    <cellStyle name="20% - Accent6 2 4 3 2" xfId="1200"/>
    <cellStyle name="20% - Accent6 2 4 3 2 2" xfId="1201"/>
    <cellStyle name="20% - Accent6 2 4 3 3" xfId="1202"/>
    <cellStyle name="20% - Accent6 2 4 4" xfId="1203"/>
    <cellStyle name="20% - Accent6 2 4 4 2" xfId="1204"/>
    <cellStyle name="20% - Accent6 2 4 5" xfId="1205"/>
    <cellStyle name="20% - Accent6 2 5" xfId="1206"/>
    <cellStyle name="20% - Accent6 2 5 2" xfId="1207"/>
    <cellStyle name="20% - Accent6 2 5 2 2" xfId="1208"/>
    <cellStyle name="20% - Accent6 2 5 2 2 2" xfId="1209"/>
    <cellStyle name="20% - Accent6 2 5 2 3" xfId="1210"/>
    <cellStyle name="20% - Accent6 2 5 3" xfId="1211"/>
    <cellStyle name="20% - Accent6 2 5 3 2" xfId="1212"/>
    <cellStyle name="20% - Accent6 2 5 4" xfId="1213"/>
    <cellStyle name="20% - Accent6 2 6" xfId="1214"/>
    <cellStyle name="20% - Accent6 2 6 2" xfId="1215"/>
    <cellStyle name="20% - Accent6 2 6 2 2" xfId="1216"/>
    <cellStyle name="20% - Accent6 2 6 3" xfId="1217"/>
    <cellStyle name="20% - Accent6 2 7" xfId="1218"/>
    <cellStyle name="20% - Accent6 2 7 2" xfId="1219"/>
    <cellStyle name="20% - Accent6 2 7 2 2" xfId="1220"/>
    <cellStyle name="20% - Accent6 2 7 3" xfId="1221"/>
    <cellStyle name="20% - Accent6 2 8" xfId="1222"/>
    <cellStyle name="20% - Accent6 2 8 2" xfId="1223"/>
    <cellStyle name="20% - Accent6 2 9" xfId="1224"/>
    <cellStyle name="20% - Accent6 3" xfId="1225"/>
    <cellStyle name="20% - Accent6 3 2" xfId="1226"/>
    <cellStyle name="20% - Accent6 3 2 2" xfId="1227"/>
    <cellStyle name="20% - Accent6 3 2 2 2" xfId="1228"/>
    <cellStyle name="20% - Accent6 3 2 2 2 2" xfId="1229"/>
    <cellStyle name="20% - Accent6 3 2 2 3" xfId="1230"/>
    <cellStyle name="20% - Accent6 3 2 3" xfId="1231"/>
    <cellStyle name="20% - Accent6 3 2 3 2" xfId="1232"/>
    <cellStyle name="20% - Accent6 3 2 3 2 2" xfId="1233"/>
    <cellStyle name="20% - Accent6 3 2 3 3" xfId="1234"/>
    <cellStyle name="20% - Accent6 3 2 4" xfId="1235"/>
    <cellStyle name="20% - Accent6 3 2 4 2" xfId="1236"/>
    <cellStyle name="20% - Accent6 3 2 5" xfId="1237"/>
    <cellStyle name="20% - Accent6 3 3" xfId="1238"/>
    <cellStyle name="20% - Accent6 3 3 2" xfId="1239"/>
    <cellStyle name="20% - Accent6 3 3 2 2" xfId="1240"/>
    <cellStyle name="20% - Accent6 3 3 3" xfId="1241"/>
    <cellStyle name="20% - Accent6 3 4" xfId="1242"/>
    <cellStyle name="20% - Accent6 3 4 2" xfId="1243"/>
    <cellStyle name="20% - Accent6 3 4 2 2" xfId="1244"/>
    <cellStyle name="20% - Accent6 3 4 3" xfId="1245"/>
    <cellStyle name="20% - Accent6 3 5" xfId="1246"/>
    <cellStyle name="20% - Accent6 3 5 2" xfId="1247"/>
    <cellStyle name="20% - Accent6 3 6" xfId="1248"/>
    <cellStyle name="20% - Accent6 4" xfId="1249"/>
    <cellStyle name="20% - Accent6 4 2" xfId="1250"/>
    <cellStyle name="20% - Accent6 4 2 2" xfId="1251"/>
    <cellStyle name="20% - Accent6 4 2 2 2" xfId="1252"/>
    <cellStyle name="20% - Accent6 4 2 3" xfId="1253"/>
    <cellStyle name="20% - Accent6 4 3" xfId="1254"/>
    <cellStyle name="20% - Accent6 4 3 2" xfId="1255"/>
    <cellStyle name="20% - Accent6 4 4" xfId="1256"/>
    <cellStyle name="20% - Accent6 5" xfId="1257"/>
    <cellStyle name="20% - Accent6 5 2" xfId="1258"/>
    <cellStyle name="20% - Accent6 5 2 2" xfId="1259"/>
    <cellStyle name="20% - Accent6 5 2 2 2" xfId="1260"/>
    <cellStyle name="20% - Accent6 5 2 3" xfId="1261"/>
    <cellStyle name="20% - Accent6 5 3" xfId="1262"/>
    <cellStyle name="20% - Accent6 5 3 2" xfId="1263"/>
    <cellStyle name="20% - Accent6 5 4" xfId="1264"/>
    <cellStyle name="20% - Accent6 6" xfId="1265"/>
    <cellStyle name="20% - Accent6 6 2" xfId="1266"/>
    <cellStyle name="20% - Accent6 6 2 2" xfId="1267"/>
    <cellStyle name="20% - Accent6 6 2 2 2" xfId="1268"/>
    <cellStyle name="20% - Accent6 6 2 3" xfId="1269"/>
    <cellStyle name="20% - Accent6 6 3" xfId="1270"/>
    <cellStyle name="20% - Accent6 6 3 2" xfId="1271"/>
    <cellStyle name="20% - Accent6 6 4" xfId="1272"/>
    <cellStyle name="20% - Accent6 7" xfId="1273"/>
    <cellStyle name="20% - Accent6 7 2" xfId="1274"/>
    <cellStyle name="20% - Accent6 7 2 2" xfId="1275"/>
    <cellStyle name="20% - Accent6 7 2 2 2" xfId="1276"/>
    <cellStyle name="20% - Accent6 7 2 3" xfId="1277"/>
    <cellStyle name="20% - Accent6 7 3" xfId="1278"/>
    <cellStyle name="20% - Accent6 7 3 2" xfId="1279"/>
    <cellStyle name="20% - Accent6 7 4" xfId="1280"/>
    <cellStyle name="20% - Accent6 8" xfId="1281"/>
    <cellStyle name="20% - Accent6 8 2" xfId="1282"/>
    <cellStyle name="20% - Accent6 8 2 2" xfId="1283"/>
    <cellStyle name="20% - Accent6 8 2 2 2" xfId="1284"/>
    <cellStyle name="20% - Accent6 8 2 3" xfId="1285"/>
    <cellStyle name="20% - Accent6 8 3" xfId="1286"/>
    <cellStyle name="20% - Accent6 8 3 2" xfId="1287"/>
    <cellStyle name="20% - Accent6 8 4" xfId="1288"/>
    <cellStyle name="20% - Accent6 9" xfId="1289"/>
    <cellStyle name="20% - Accent6 9 2" xfId="1290"/>
    <cellStyle name="20% - Accent6 9 2 2" xfId="1291"/>
    <cellStyle name="20% - Accent6 9 2 2 2" xfId="1292"/>
    <cellStyle name="20% - Accent6 9 2 3" xfId="1293"/>
    <cellStyle name="20% - Accent6 9 3" xfId="1294"/>
    <cellStyle name="20% - Accent6 9 3 2" xfId="1295"/>
    <cellStyle name="20% - Accent6 9 4" xfId="1296"/>
    <cellStyle name="40% - Accent1" xfId="7" builtinId="31" customBuiltin="1"/>
    <cellStyle name="40% - Accent1 10" xfId="1297"/>
    <cellStyle name="40% - Accent1 10 2" xfId="1298"/>
    <cellStyle name="40% - Accent1 10 2 2" xfId="1299"/>
    <cellStyle name="40% - Accent1 10 3" xfId="1300"/>
    <cellStyle name="40% - Accent1 2" xfId="1301"/>
    <cellStyle name="40% - Accent1 2 2" xfId="1302"/>
    <cellStyle name="40% - Accent1 2 2 2" xfId="1303"/>
    <cellStyle name="40% - Accent1 2 2 2 2" xfId="1304"/>
    <cellStyle name="40% - Accent1 2 2 2 2 2" xfId="1305"/>
    <cellStyle name="40% - Accent1 2 2 2 2 2 2" xfId="1306"/>
    <cellStyle name="40% - Accent1 2 2 2 2 3" xfId="1307"/>
    <cellStyle name="40% - Accent1 2 2 2 3" xfId="1308"/>
    <cellStyle name="40% - Accent1 2 2 2 3 2" xfId="1309"/>
    <cellStyle name="40% - Accent1 2 2 2 3 2 2" xfId="1310"/>
    <cellStyle name="40% - Accent1 2 2 2 3 3" xfId="1311"/>
    <cellStyle name="40% - Accent1 2 2 2 4" xfId="1312"/>
    <cellStyle name="40% - Accent1 2 2 2 4 2" xfId="1313"/>
    <cellStyle name="40% - Accent1 2 2 2 5" xfId="1314"/>
    <cellStyle name="40% - Accent1 2 2 3" xfId="1315"/>
    <cellStyle name="40% - Accent1 2 2 3 2" xfId="1316"/>
    <cellStyle name="40% - Accent1 2 2 3 2 2" xfId="1317"/>
    <cellStyle name="40% - Accent1 2 2 3 3" xfId="1318"/>
    <cellStyle name="40% - Accent1 2 2 4" xfId="1319"/>
    <cellStyle name="40% - Accent1 2 2 4 2" xfId="1320"/>
    <cellStyle name="40% - Accent1 2 2 4 2 2" xfId="1321"/>
    <cellStyle name="40% - Accent1 2 2 4 3" xfId="1322"/>
    <cellStyle name="40% - Accent1 2 2 5" xfId="1323"/>
    <cellStyle name="40% - Accent1 2 2 5 2" xfId="1324"/>
    <cellStyle name="40% - Accent1 2 2 6" xfId="1325"/>
    <cellStyle name="40% - Accent1 2 3" xfId="1326"/>
    <cellStyle name="40% - Accent1 2 3 2" xfId="1327"/>
    <cellStyle name="40% - Accent1 2 3 2 2" xfId="1328"/>
    <cellStyle name="40% - Accent1 2 3 2 2 2" xfId="1329"/>
    <cellStyle name="40% - Accent1 2 3 2 2 2 2" xfId="1330"/>
    <cellStyle name="40% - Accent1 2 3 2 2 3" xfId="1331"/>
    <cellStyle name="40% - Accent1 2 3 2 3" xfId="1332"/>
    <cellStyle name="40% - Accent1 2 3 2 3 2" xfId="1333"/>
    <cellStyle name="40% - Accent1 2 3 2 3 2 2" xfId="1334"/>
    <cellStyle name="40% - Accent1 2 3 2 3 3" xfId="1335"/>
    <cellStyle name="40% - Accent1 2 3 2 4" xfId="1336"/>
    <cellStyle name="40% - Accent1 2 3 2 4 2" xfId="1337"/>
    <cellStyle name="40% - Accent1 2 3 2 5" xfId="1338"/>
    <cellStyle name="40% - Accent1 2 3 3" xfId="1339"/>
    <cellStyle name="40% - Accent1 2 3 3 2" xfId="1340"/>
    <cellStyle name="40% - Accent1 2 3 3 2 2" xfId="1341"/>
    <cellStyle name="40% - Accent1 2 3 3 3" xfId="1342"/>
    <cellStyle name="40% - Accent1 2 3 4" xfId="1343"/>
    <cellStyle name="40% - Accent1 2 3 4 2" xfId="1344"/>
    <cellStyle name="40% - Accent1 2 3 4 2 2" xfId="1345"/>
    <cellStyle name="40% - Accent1 2 3 4 3" xfId="1346"/>
    <cellStyle name="40% - Accent1 2 3 5" xfId="1347"/>
    <cellStyle name="40% - Accent1 2 3 5 2" xfId="1348"/>
    <cellStyle name="40% - Accent1 2 3 6" xfId="1349"/>
    <cellStyle name="40% - Accent1 2 4" xfId="1350"/>
    <cellStyle name="40% - Accent1 2 4 2" xfId="1351"/>
    <cellStyle name="40% - Accent1 2 4 2 2" xfId="1352"/>
    <cellStyle name="40% - Accent1 2 4 2 2 2" xfId="1353"/>
    <cellStyle name="40% - Accent1 2 4 2 3" xfId="1354"/>
    <cellStyle name="40% - Accent1 2 4 3" xfId="1355"/>
    <cellStyle name="40% - Accent1 2 4 3 2" xfId="1356"/>
    <cellStyle name="40% - Accent1 2 4 3 2 2" xfId="1357"/>
    <cellStyle name="40% - Accent1 2 4 3 3" xfId="1358"/>
    <cellStyle name="40% - Accent1 2 4 4" xfId="1359"/>
    <cellStyle name="40% - Accent1 2 4 4 2" xfId="1360"/>
    <cellStyle name="40% - Accent1 2 4 5" xfId="1361"/>
    <cellStyle name="40% - Accent1 2 5" xfId="1362"/>
    <cellStyle name="40% - Accent1 2 5 2" xfId="1363"/>
    <cellStyle name="40% - Accent1 2 5 2 2" xfId="1364"/>
    <cellStyle name="40% - Accent1 2 5 2 2 2" xfId="1365"/>
    <cellStyle name="40% - Accent1 2 5 2 3" xfId="1366"/>
    <cellStyle name="40% - Accent1 2 5 3" xfId="1367"/>
    <cellStyle name="40% - Accent1 2 5 3 2" xfId="1368"/>
    <cellStyle name="40% - Accent1 2 5 4" xfId="1369"/>
    <cellStyle name="40% - Accent1 2 6" xfId="1370"/>
    <cellStyle name="40% - Accent1 2 6 2" xfId="1371"/>
    <cellStyle name="40% - Accent1 2 6 2 2" xfId="1372"/>
    <cellStyle name="40% - Accent1 2 6 3" xfId="1373"/>
    <cellStyle name="40% - Accent1 2 7" xfId="1374"/>
    <cellStyle name="40% - Accent1 2 7 2" xfId="1375"/>
    <cellStyle name="40% - Accent1 2 7 2 2" xfId="1376"/>
    <cellStyle name="40% - Accent1 2 7 3" xfId="1377"/>
    <cellStyle name="40% - Accent1 2 8" xfId="1378"/>
    <cellStyle name="40% - Accent1 2 8 2" xfId="1379"/>
    <cellStyle name="40% - Accent1 2 9" xfId="1380"/>
    <cellStyle name="40% - Accent1 3" xfId="1381"/>
    <cellStyle name="40% - Accent1 3 2" xfId="1382"/>
    <cellStyle name="40% - Accent1 3 2 2" xfId="1383"/>
    <cellStyle name="40% - Accent1 3 2 2 2" xfId="1384"/>
    <cellStyle name="40% - Accent1 3 2 2 2 2" xfId="1385"/>
    <cellStyle name="40% - Accent1 3 2 2 3" xfId="1386"/>
    <cellStyle name="40% - Accent1 3 2 3" xfId="1387"/>
    <cellStyle name="40% - Accent1 3 2 3 2" xfId="1388"/>
    <cellStyle name="40% - Accent1 3 2 3 2 2" xfId="1389"/>
    <cellStyle name="40% - Accent1 3 2 3 3" xfId="1390"/>
    <cellStyle name="40% - Accent1 3 2 4" xfId="1391"/>
    <cellStyle name="40% - Accent1 3 2 4 2" xfId="1392"/>
    <cellStyle name="40% - Accent1 3 2 5" xfId="1393"/>
    <cellStyle name="40% - Accent1 3 3" xfId="1394"/>
    <cellStyle name="40% - Accent1 3 3 2" xfId="1395"/>
    <cellStyle name="40% - Accent1 3 3 2 2" xfId="1396"/>
    <cellStyle name="40% - Accent1 3 3 3" xfId="1397"/>
    <cellStyle name="40% - Accent1 3 4" xfId="1398"/>
    <cellStyle name="40% - Accent1 3 4 2" xfId="1399"/>
    <cellStyle name="40% - Accent1 3 4 2 2" xfId="1400"/>
    <cellStyle name="40% - Accent1 3 4 3" xfId="1401"/>
    <cellStyle name="40% - Accent1 3 5" xfId="1402"/>
    <cellStyle name="40% - Accent1 3 5 2" xfId="1403"/>
    <cellStyle name="40% - Accent1 3 6" xfId="1404"/>
    <cellStyle name="40% - Accent1 4" xfId="1405"/>
    <cellStyle name="40% - Accent1 4 2" xfId="1406"/>
    <cellStyle name="40% - Accent1 4 2 2" xfId="1407"/>
    <cellStyle name="40% - Accent1 4 2 2 2" xfId="1408"/>
    <cellStyle name="40% - Accent1 4 2 3" xfId="1409"/>
    <cellStyle name="40% - Accent1 4 3" xfId="1410"/>
    <cellStyle name="40% - Accent1 4 3 2" xfId="1411"/>
    <cellStyle name="40% - Accent1 4 4" xfId="1412"/>
    <cellStyle name="40% - Accent1 5" xfId="1413"/>
    <cellStyle name="40% - Accent1 5 2" xfId="1414"/>
    <cellStyle name="40% - Accent1 5 2 2" xfId="1415"/>
    <cellStyle name="40% - Accent1 5 2 2 2" xfId="1416"/>
    <cellStyle name="40% - Accent1 5 2 3" xfId="1417"/>
    <cellStyle name="40% - Accent1 5 3" xfId="1418"/>
    <cellStyle name="40% - Accent1 5 3 2" xfId="1419"/>
    <cellStyle name="40% - Accent1 5 4" xfId="1420"/>
    <cellStyle name="40% - Accent1 6" xfId="1421"/>
    <cellStyle name="40% - Accent1 6 2" xfId="1422"/>
    <cellStyle name="40% - Accent1 6 2 2" xfId="1423"/>
    <cellStyle name="40% - Accent1 6 2 2 2" xfId="1424"/>
    <cellStyle name="40% - Accent1 6 2 3" xfId="1425"/>
    <cellStyle name="40% - Accent1 6 3" xfId="1426"/>
    <cellStyle name="40% - Accent1 6 3 2" xfId="1427"/>
    <cellStyle name="40% - Accent1 6 4" xfId="1428"/>
    <cellStyle name="40% - Accent1 7" xfId="1429"/>
    <cellStyle name="40% - Accent1 7 2" xfId="1430"/>
    <cellStyle name="40% - Accent1 7 2 2" xfId="1431"/>
    <cellStyle name="40% - Accent1 7 2 2 2" xfId="1432"/>
    <cellStyle name="40% - Accent1 7 2 3" xfId="1433"/>
    <cellStyle name="40% - Accent1 7 3" xfId="1434"/>
    <cellStyle name="40% - Accent1 7 3 2" xfId="1435"/>
    <cellStyle name="40% - Accent1 7 4" xfId="1436"/>
    <cellStyle name="40% - Accent1 8" xfId="1437"/>
    <cellStyle name="40% - Accent1 8 2" xfId="1438"/>
    <cellStyle name="40% - Accent1 8 2 2" xfId="1439"/>
    <cellStyle name="40% - Accent1 8 2 2 2" xfId="1440"/>
    <cellStyle name="40% - Accent1 8 2 3" xfId="1441"/>
    <cellStyle name="40% - Accent1 8 3" xfId="1442"/>
    <cellStyle name="40% - Accent1 8 3 2" xfId="1443"/>
    <cellStyle name="40% - Accent1 8 4" xfId="1444"/>
    <cellStyle name="40% - Accent1 9" xfId="1445"/>
    <cellStyle name="40% - Accent1 9 2" xfId="1446"/>
    <cellStyle name="40% - Accent1 9 2 2" xfId="1447"/>
    <cellStyle name="40% - Accent1 9 2 2 2" xfId="1448"/>
    <cellStyle name="40% - Accent1 9 2 3" xfId="1449"/>
    <cellStyle name="40% - Accent1 9 3" xfId="1450"/>
    <cellStyle name="40% - Accent1 9 3 2" xfId="1451"/>
    <cellStyle name="40% - Accent1 9 4" xfId="1452"/>
    <cellStyle name="40% - Accent2" xfId="8" builtinId="35" customBuiltin="1"/>
    <cellStyle name="40% - Accent2 10" xfId="1453"/>
    <cellStyle name="40% - Accent2 10 2" xfId="1454"/>
    <cellStyle name="40% - Accent2 10 2 2" xfId="1455"/>
    <cellStyle name="40% - Accent2 10 3" xfId="1456"/>
    <cellStyle name="40% - Accent2 2" xfId="1457"/>
    <cellStyle name="40% - Accent2 2 2" xfId="1458"/>
    <cellStyle name="40% - Accent2 2 2 2" xfId="1459"/>
    <cellStyle name="40% - Accent2 2 2 2 2" xfId="1460"/>
    <cellStyle name="40% - Accent2 2 2 2 2 2" xfId="1461"/>
    <cellStyle name="40% - Accent2 2 2 2 2 2 2" xfId="1462"/>
    <cellStyle name="40% - Accent2 2 2 2 2 3" xfId="1463"/>
    <cellStyle name="40% - Accent2 2 2 2 3" xfId="1464"/>
    <cellStyle name="40% - Accent2 2 2 2 3 2" xfId="1465"/>
    <cellStyle name="40% - Accent2 2 2 2 3 2 2" xfId="1466"/>
    <cellStyle name="40% - Accent2 2 2 2 3 3" xfId="1467"/>
    <cellStyle name="40% - Accent2 2 2 2 4" xfId="1468"/>
    <cellStyle name="40% - Accent2 2 2 2 4 2" xfId="1469"/>
    <cellStyle name="40% - Accent2 2 2 2 5" xfId="1470"/>
    <cellStyle name="40% - Accent2 2 2 3" xfId="1471"/>
    <cellStyle name="40% - Accent2 2 2 3 2" xfId="1472"/>
    <cellStyle name="40% - Accent2 2 2 3 2 2" xfId="1473"/>
    <cellStyle name="40% - Accent2 2 2 3 3" xfId="1474"/>
    <cellStyle name="40% - Accent2 2 2 4" xfId="1475"/>
    <cellStyle name="40% - Accent2 2 2 4 2" xfId="1476"/>
    <cellStyle name="40% - Accent2 2 2 4 2 2" xfId="1477"/>
    <cellStyle name="40% - Accent2 2 2 4 3" xfId="1478"/>
    <cellStyle name="40% - Accent2 2 2 5" xfId="1479"/>
    <cellStyle name="40% - Accent2 2 2 5 2" xfId="1480"/>
    <cellStyle name="40% - Accent2 2 2 6" xfId="1481"/>
    <cellStyle name="40% - Accent2 2 3" xfId="1482"/>
    <cellStyle name="40% - Accent2 2 3 2" xfId="1483"/>
    <cellStyle name="40% - Accent2 2 3 2 2" xfId="1484"/>
    <cellStyle name="40% - Accent2 2 3 2 2 2" xfId="1485"/>
    <cellStyle name="40% - Accent2 2 3 2 2 2 2" xfId="1486"/>
    <cellStyle name="40% - Accent2 2 3 2 2 3" xfId="1487"/>
    <cellStyle name="40% - Accent2 2 3 2 3" xfId="1488"/>
    <cellStyle name="40% - Accent2 2 3 2 3 2" xfId="1489"/>
    <cellStyle name="40% - Accent2 2 3 2 3 2 2" xfId="1490"/>
    <cellStyle name="40% - Accent2 2 3 2 3 3" xfId="1491"/>
    <cellStyle name="40% - Accent2 2 3 2 4" xfId="1492"/>
    <cellStyle name="40% - Accent2 2 3 2 4 2" xfId="1493"/>
    <cellStyle name="40% - Accent2 2 3 2 5" xfId="1494"/>
    <cellStyle name="40% - Accent2 2 3 3" xfId="1495"/>
    <cellStyle name="40% - Accent2 2 3 3 2" xfId="1496"/>
    <cellStyle name="40% - Accent2 2 3 3 2 2" xfId="1497"/>
    <cellStyle name="40% - Accent2 2 3 3 3" xfId="1498"/>
    <cellStyle name="40% - Accent2 2 3 4" xfId="1499"/>
    <cellStyle name="40% - Accent2 2 3 4 2" xfId="1500"/>
    <cellStyle name="40% - Accent2 2 3 4 2 2" xfId="1501"/>
    <cellStyle name="40% - Accent2 2 3 4 3" xfId="1502"/>
    <cellStyle name="40% - Accent2 2 3 5" xfId="1503"/>
    <cellStyle name="40% - Accent2 2 3 5 2" xfId="1504"/>
    <cellStyle name="40% - Accent2 2 3 6" xfId="1505"/>
    <cellStyle name="40% - Accent2 2 4" xfId="1506"/>
    <cellStyle name="40% - Accent2 2 4 2" xfId="1507"/>
    <cellStyle name="40% - Accent2 2 4 2 2" xfId="1508"/>
    <cellStyle name="40% - Accent2 2 4 2 2 2" xfId="1509"/>
    <cellStyle name="40% - Accent2 2 4 2 3" xfId="1510"/>
    <cellStyle name="40% - Accent2 2 4 3" xfId="1511"/>
    <cellStyle name="40% - Accent2 2 4 3 2" xfId="1512"/>
    <cellStyle name="40% - Accent2 2 4 3 2 2" xfId="1513"/>
    <cellStyle name="40% - Accent2 2 4 3 3" xfId="1514"/>
    <cellStyle name="40% - Accent2 2 4 4" xfId="1515"/>
    <cellStyle name="40% - Accent2 2 4 4 2" xfId="1516"/>
    <cellStyle name="40% - Accent2 2 4 5" xfId="1517"/>
    <cellStyle name="40% - Accent2 2 5" xfId="1518"/>
    <cellStyle name="40% - Accent2 2 5 2" xfId="1519"/>
    <cellStyle name="40% - Accent2 2 5 2 2" xfId="1520"/>
    <cellStyle name="40% - Accent2 2 5 2 2 2" xfId="1521"/>
    <cellStyle name="40% - Accent2 2 5 2 3" xfId="1522"/>
    <cellStyle name="40% - Accent2 2 5 3" xfId="1523"/>
    <cellStyle name="40% - Accent2 2 5 3 2" xfId="1524"/>
    <cellStyle name="40% - Accent2 2 5 4" xfId="1525"/>
    <cellStyle name="40% - Accent2 2 6" xfId="1526"/>
    <cellStyle name="40% - Accent2 2 6 2" xfId="1527"/>
    <cellStyle name="40% - Accent2 2 6 2 2" xfId="1528"/>
    <cellStyle name="40% - Accent2 2 6 3" xfId="1529"/>
    <cellStyle name="40% - Accent2 2 7" xfId="1530"/>
    <cellStyle name="40% - Accent2 2 7 2" xfId="1531"/>
    <cellStyle name="40% - Accent2 2 7 2 2" xfId="1532"/>
    <cellStyle name="40% - Accent2 2 7 3" xfId="1533"/>
    <cellStyle name="40% - Accent2 2 8" xfId="1534"/>
    <cellStyle name="40% - Accent2 2 8 2" xfId="1535"/>
    <cellStyle name="40% - Accent2 2 9" xfId="1536"/>
    <cellStyle name="40% - Accent2 3" xfId="1537"/>
    <cellStyle name="40% - Accent2 3 2" xfId="1538"/>
    <cellStyle name="40% - Accent2 3 2 2" xfId="1539"/>
    <cellStyle name="40% - Accent2 3 2 2 2" xfId="1540"/>
    <cellStyle name="40% - Accent2 3 2 2 2 2" xfId="1541"/>
    <cellStyle name="40% - Accent2 3 2 2 3" xfId="1542"/>
    <cellStyle name="40% - Accent2 3 2 3" xfId="1543"/>
    <cellStyle name="40% - Accent2 3 2 3 2" xfId="1544"/>
    <cellStyle name="40% - Accent2 3 2 3 2 2" xfId="1545"/>
    <cellStyle name="40% - Accent2 3 2 3 3" xfId="1546"/>
    <cellStyle name="40% - Accent2 3 2 4" xfId="1547"/>
    <cellStyle name="40% - Accent2 3 2 4 2" xfId="1548"/>
    <cellStyle name="40% - Accent2 3 2 5" xfId="1549"/>
    <cellStyle name="40% - Accent2 3 3" xfId="1550"/>
    <cellStyle name="40% - Accent2 3 3 2" xfId="1551"/>
    <cellStyle name="40% - Accent2 3 3 2 2" xfId="1552"/>
    <cellStyle name="40% - Accent2 3 3 3" xfId="1553"/>
    <cellStyle name="40% - Accent2 3 4" xfId="1554"/>
    <cellStyle name="40% - Accent2 3 4 2" xfId="1555"/>
    <cellStyle name="40% - Accent2 3 4 2 2" xfId="1556"/>
    <cellStyle name="40% - Accent2 3 4 3" xfId="1557"/>
    <cellStyle name="40% - Accent2 3 5" xfId="1558"/>
    <cellStyle name="40% - Accent2 3 5 2" xfId="1559"/>
    <cellStyle name="40% - Accent2 3 6" xfId="1560"/>
    <cellStyle name="40% - Accent2 4" xfId="1561"/>
    <cellStyle name="40% - Accent2 4 2" xfId="1562"/>
    <cellStyle name="40% - Accent2 4 2 2" xfId="1563"/>
    <cellStyle name="40% - Accent2 4 2 2 2" xfId="1564"/>
    <cellStyle name="40% - Accent2 4 2 3" xfId="1565"/>
    <cellStyle name="40% - Accent2 4 3" xfId="1566"/>
    <cellStyle name="40% - Accent2 4 3 2" xfId="1567"/>
    <cellStyle name="40% - Accent2 4 4" xfId="1568"/>
    <cellStyle name="40% - Accent2 5" xfId="1569"/>
    <cellStyle name="40% - Accent2 5 2" xfId="1570"/>
    <cellStyle name="40% - Accent2 5 2 2" xfId="1571"/>
    <cellStyle name="40% - Accent2 5 2 2 2" xfId="1572"/>
    <cellStyle name="40% - Accent2 5 2 3" xfId="1573"/>
    <cellStyle name="40% - Accent2 5 3" xfId="1574"/>
    <cellStyle name="40% - Accent2 5 3 2" xfId="1575"/>
    <cellStyle name="40% - Accent2 5 4" xfId="1576"/>
    <cellStyle name="40% - Accent2 6" xfId="1577"/>
    <cellStyle name="40% - Accent2 6 2" xfId="1578"/>
    <cellStyle name="40% - Accent2 6 2 2" xfId="1579"/>
    <cellStyle name="40% - Accent2 6 2 2 2" xfId="1580"/>
    <cellStyle name="40% - Accent2 6 2 3" xfId="1581"/>
    <cellStyle name="40% - Accent2 6 3" xfId="1582"/>
    <cellStyle name="40% - Accent2 6 3 2" xfId="1583"/>
    <cellStyle name="40% - Accent2 6 4" xfId="1584"/>
    <cellStyle name="40% - Accent2 7" xfId="1585"/>
    <cellStyle name="40% - Accent2 7 2" xfId="1586"/>
    <cellStyle name="40% - Accent2 7 2 2" xfId="1587"/>
    <cellStyle name="40% - Accent2 7 2 2 2" xfId="1588"/>
    <cellStyle name="40% - Accent2 7 2 3" xfId="1589"/>
    <cellStyle name="40% - Accent2 7 3" xfId="1590"/>
    <cellStyle name="40% - Accent2 7 3 2" xfId="1591"/>
    <cellStyle name="40% - Accent2 7 4" xfId="1592"/>
    <cellStyle name="40% - Accent2 8" xfId="1593"/>
    <cellStyle name="40% - Accent2 8 2" xfId="1594"/>
    <cellStyle name="40% - Accent2 8 2 2" xfId="1595"/>
    <cellStyle name="40% - Accent2 8 2 2 2" xfId="1596"/>
    <cellStyle name="40% - Accent2 8 2 3" xfId="1597"/>
    <cellStyle name="40% - Accent2 8 3" xfId="1598"/>
    <cellStyle name="40% - Accent2 8 3 2" xfId="1599"/>
    <cellStyle name="40% - Accent2 8 4" xfId="1600"/>
    <cellStyle name="40% - Accent2 9" xfId="1601"/>
    <cellStyle name="40% - Accent2 9 2" xfId="1602"/>
    <cellStyle name="40% - Accent2 9 2 2" xfId="1603"/>
    <cellStyle name="40% - Accent2 9 2 2 2" xfId="1604"/>
    <cellStyle name="40% - Accent2 9 2 3" xfId="1605"/>
    <cellStyle name="40% - Accent2 9 3" xfId="1606"/>
    <cellStyle name="40% - Accent2 9 3 2" xfId="1607"/>
    <cellStyle name="40% - Accent2 9 4" xfId="1608"/>
    <cellStyle name="40% - Accent3" xfId="9" builtinId="39" customBuiltin="1"/>
    <cellStyle name="40% - Accent3 10" xfId="1609"/>
    <cellStyle name="40% - Accent3 10 2" xfId="1610"/>
    <cellStyle name="40% - Accent3 10 2 2" xfId="1611"/>
    <cellStyle name="40% - Accent3 10 3" xfId="1612"/>
    <cellStyle name="40% - Accent3 2" xfId="1613"/>
    <cellStyle name="40% - Accent3 2 2" xfId="1614"/>
    <cellStyle name="40% - Accent3 2 2 2" xfId="1615"/>
    <cellStyle name="40% - Accent3 2 2 2 2" xfId="1616"/>
    <cellStyle name="40% - Accent3 2 2 2 2 2" xfId="1617"/>
    <cellStyle name="40% - Accent3 2 2 2 2 2 2" xfId="1618"/>
    <cellStyle name="40% - Accent3 2 2 2 2 3" xfId="1619"/>
    <cellStyle name="40% - Accent3 2 2 2 3" xfId="1620"/>
    <cellStyle name="40% - Accent3 2 2 2 3 2" xfId="1621"/>
    <cellStyle name="40% - Accent3 2 2 2 3 2 2" xfId="1622"/>
    <cellStyle name="40% - Accent3 2 2 2 3 3" xfId="1623"/>
    <cellStyle name="40% - Accent3 2 2 2 4" xfId="1624"/>
    <cellStyle name="40% - Accent3 2 2 2 4 2" xfId="1625"/>
    <cellStyle name="40% - Accent3 2 2 2 5" xfId="1626"/>
    <cellStyle name="40% - Accent3 2 2 3" xfId="1627"/>
    <cellStyle name="40% - Accent3 2 2 3 2" xfId="1628"/>
    <cellStyle name="40% - Accent3 2 2 3 2 2" xfId="1629"/>
    <cellStyle name="40% - Accent3 2 2 3 3" xfId="1630"/>
    <cellStyle name="40% - Accent3 2 2 4" xfId="1631"/>
    <cellStyle name="40% - Accent3 2 2 4 2" xfId="1632"/>
    <cellStyle name="40% - Accent3 2 2 4 2 2" xfId="1633"/>
    <cellStyle name="40% - Accent3 2 2 4 3" xfId="1634"/>
    <cellStyle name="40% - Accent3 2 2 5" xfId="1635"/>
    <cellStyle name="40% - Accent3 2 2 5 2" xfId="1636"/>
    <cellStyle name="40% - Accent3 2 2 6" xfId="1637"/>
    <cellStyle name="40% - Accent3 2 3" xfId="1638"/>
    <cellStyle name="40% - Accent3 2 3 2" xfId="1639"/>
    <cellStyle name="40% - Accent3 2 3 2 2" xfId="1640"/>
    <cellStyle name="40% - Accent3 2 3 2 2 2" xfId="1641"/>
    <cellStyle name="40% - Accent3 2 3 2 2 2 2" xfId="1642"/>
    <cellStyle name="40% - Accent3 2 3 2 2 3" xfId="1643"/>
    <cellStyle name="40% - Accent3 2 3 2 3" xfId="1644"/>
    <cellStyle name="40% - Accent3 2 3 2 3 2" xfId="1645"/>
    <cellStyle name="40% - Accent3 2 3 2 3 2 2" xfId="1646"/>
    <cellStyle name="40% - Accent3 2 3 2 3 3" xfId="1647"/>
    <cellStyle name="40% - Accent3 2 3 2 4" xfId="1648"/>
    <cellStyle name="40% - Accent3 2 3 2 4 2" xfId="1649"/>
    <cellStyle name="40% - Accent3 2 3 2 5" xfId="1650"/>
    <cellStyle name="40% - Accent3 2 3 3" xfId="1651"/>
    <cellStyle name="40% - Accent3 2 3 3 2" xfId="1652"/>
    <cellStyle name="40% - Accent3 2 3 3 2 2" xfId="1653"/>
    <cellStyle name="40% - Accent3 2 3 3 3" xfId="1654"/>
    <cellStyle name="40% - Accent3 2 3 4" xfId="1655"/>
    <cellStyle name="40% - Accent3 2 3 4 2" xfId="1656"/>
    <cellStyle name="40% - Accent3 2 3 4 2 2" xfId="1657"/>
    <cellStyle name="40% - Accent3 2 3 4 3" xfId="1658"/>
    <cellStyle name="40% - Accent3 2 3 5" xfId="1659"/>
    <cellStyle name="40% - Accent3 2 3 5 2" xfId="1660"/>
    <cellStyle name="40% - Accent3 2 3 6" xfId="1661"/>
    <cellStyle name="40% - Accent3 2 4" xfId="1662"/>
    <cellStyle name="40% - Accent3 2 4 2" xfId="1663"/>
    <cellStyle name="40% - Accent3 2 4 2 2" xfId="1664"/>
    <cellStyle name="40% - Accent3 2 4 2 2 2" xfId="1665"/>
    <cellStyle name="40% - Accent3 2 4 2 3" xfId="1666"/>
    <cellStyle name="40% - Accent3 2 4 3" xfId="1667"/>
    <cellStyle name="40% - Accent3 2 4 3 2" xfId="1668"/>
    <cellStyle name="40% - Accent3 2 4 3 2 2" xfId="1669"/>
    <cellStyle name="40% - Accent3 2 4 3 3" xfId="1670"/>
    <cellStyle name="40% - Accent3 2 4 4" xfId="1671"/>
    <cellStyle name="40% - Accent3 2 4 4 2" xfId="1672"/>
    <cellStyle name="40% - Accent3 2 4 5" xfId="1673"/>
    <cellStyle name="40% - Accent3 2 5" xfId="1674"/>
    <cellStyle name="40% - Accent3 2 5 2" xfId="1675"/>
    <cellStyle name="40% - Accent3 2 5 2 2" xfId="1676"/>
    <cellStyle name="40% - Accent3 2 5 2 2 2" xfId="1677"/>
    <cellStyle name="40% - Accent3 2 5 2 3" xfId="1678"/>
    <cellStyle name="40% - Accent3 2 5 3" xfId="1679"/>
    <cellStyle name="40% - Accent3 2 5 3 2" xfId="1680"/>
    <cellStyle name="40% - Accent3 2 5 4" xfId="1681"/>
    <cellStyle name="40% - Accent3 2 6" xfId="1682"/>
    <cellStyle name="40% - Accent3 2 6 2" xfId="1683"/>
    <cellStyle name="40% - Accent3 2 6 2 2" xfId="1684"/>
    <cellStyle name="40% - Accent3 2 6 3" xfId="1685"/>
    <cellStyle name="40% - Accent3 2 7" xfId="1686"/>
    <cellStyle name="40% - Accent3 2 7 2" xfId="1687"/>
    <cellStyle name="40% - Accent3 2 7 2 2" xfId="1688"/>
    <cellStyle name="40% - Accent3 2 7 3" xfId="1689"/>
    <cellStyle name="40% - Accent3 2 8" xfId="1690"/>
    <cellStyle name="40% - Accent3 2 8 2" xfId="1691"/>
    <cellStyle name="40% - Accent3 2 9" xfId="1692"/>
    <cellStyle name="40% - Accent3 3" xfId="1693"/>
    <cellStyle name="40% - Accent3 3 2" xfId="1694"/>
    <cellStyle name="40% - Accent3 3 2 2" xfId="1695"/>
    <cellStyle name="40% - Accent3 3 2 2 2" xfId="1696"/>
    <cellStyle name="40% - Accent3 3 2 2 2 2" xfId="1697"/>
    <cellStyle name="40% - Accent3 3 2 2 3" xfId="1698"/>
    <cellStyle name="40% - Accent3 3 2 3" xfId="1699"/>
    <cellStyle name="40% - Accent3 3 2 3 2" xfId="1700"/>
    <cellStyle name="40% - Accent3 3 2 3 2 2" xfId="1701"/>
    <cellStyle name="40% - Accent3 3 2 3 3" xfId="1702"/>
    <cellStyle name="40% - Accent3 3 2 4" xfId="1703"/>
    <cellStyle name="40% - Accent3 3 2 4 2" xfId="1704"/>
    <cellStyle name="40% - Accent3 3 2 5" xfId="1705"/>
    <cellStyle name="40% - Accent3 3 3" xfId="1706"/>
    <cellStyle name="40% - Accent3 3 3 2" xfId="1707"/>
    <cellStyle name="40% - Accent3 3 3 2 2" xfId="1708"/>
    <cellStyle name="40% - Accent3 3 3 3" xfId="1709"/>
    <cellStyle name="40% - Accent3 3 4" xfId="1710"/>
    <cellStyle name="40% - Accent3 3 4 2" xfId="1711"/>
    <cellStyle name="40% - Accent3 3 4 2 2" xfId="1712"/>
    <cellStyle name="40% - Accent3 3 4 3" xfId="1713"/>
    <cellStyle name="40% - Accent3 3 5" xfId="1714"/>
    <cellStyle name="40% - Accent3 3 5 2" xfId="1715"/>
    <cellStyle name="40% - Accent3 3 6" xfId="1716"/>
    <cellStyle name="40% - Accent3 4" xfId="1717"/>
    <cellStyle name="40% - Accent3 4 2" xfId="1718"/>
    <cellStyle name="40% - Accent3 4 2 2" xfId="1719"/>
    <cellStyle name="40% - Accent3 4 2 2 2" xfId="1720"/>
    <cellStyle name="40% - Accent3 4 2 3" xfId="1721"/>
    <cellStyle name="40% - Accent3 4 3" xfId="1722"/>
    <cellStyle name="40% - Accent3 4 3 2" xfId="1723"/>
    <cellStyle name="40% - Accent3 4 4" xfId="1724"/>
    <cellStyle name="40% - Accent3 5" xfId="1725"/>
    <cellStyle name="40% - Accent3 5 2" xfId="1726"/>
    <cellStyle name="40% - Accent3 5 2 2" xfId="1727"/>
    <cellStyle name="40% - Accent3 5 2 2 2" xfId="1728"/>
    <cellStyle name="40% - Accent3 5 2 3" xfId="1729"/>
    <cellStyle name="40% - Accent3 5 3" xfId="1730"/>
    <cellStyle name="40% - Accent3 5 3 2" xfId="1731"/>
    <cellStyle name="40% - Accent3 5 4" xfId="1732"/>
    <cellStyle name="40% - Accent3 6" xfId="1733"/>
    <cellStyle name="40% - Accent3 6 2" xfId="1734"/>
    <cellStyle name="40% - Accent3 6 2 2" xfId="1735"/>
    <cellStyle name="40% - Accent3 6 2 2 2" xfId="1736"/>
    <cellStyle name="40% - Accent3 6 2 3" xfId="1737"/>
    <cellStyle name="40% - Accent3 6 3" xfId="1738"/>
    <cellStyle name="40% - Accent3 6 3 2" xfId="1739"/>
    <cellStyle name="40% - Accent3 6 4" xfId="1740"/>
    <cellStyle name="40% - Accent3 7" xfId="1741"/>
    <cellStyle name="40% - Accent3 7 2" xfId="1742"/>
    <cellStyle name="40% - Accent3 7 2 2" xfId="1743"/>
    <cellStyle name="40% - Accent3 7 2 2 2" xfId="1744"/>
    <cellStyle name="40% - Accent3 7 2 3" xfId="1745"/>
    <cellStyle name="40% - Accent3 7 3" xfId="1746"/>
    <cellStyle name="40% - Accent3 7 3 2" xfId="1747"/>
    <cellStyle name="40% - Accent3 7 4" xfId="1748"/>
    <cellStyle name="40% - Accent3 8" xfId="1749"/>
    <cellStyle name="40% - Accent3 8 2" xfId="1750"/>
    <cellStyle name="40% - Accent3 8 2 2" xfId="1751"/>
    <cellStyle name="40% - Accent3 8 2 2 2" xfId="1752"/>
    <cellStyle name="40% - Accent3 8 2 3" xfId="1753"/>
    <cellStyle name="40% - Accent3 8 3" xfId="1754"/>
    <cellStyle name="40% - Accent3 8 3 2" xfId="1755"/>
    <cellStyle name="40% - Accent3 8 4" xfId="1756"/>
    <cellStyle name="40% - Accent3 9" xfId="1757"/>
    <cellStyle name="40% - Accent3 9 2" xfId="1758"/>
    <cellStyle name="40% - Accent3 9 2 2" xfId="1759"/>
    <cellStyle name="40% - Accent3 9 2 2 2" xfId="1760"/>
    <cellStyle name="40% - Accent3 9 2 3" xfId="1761"/>
    <cellStyle name="40% - Accent3 9 3" xfId="1762"/>
    <cellStyle name="40% - Accent3 9 3 2" xfId="1763"/>
    <cellStyle name="40% - Accent3 9 4" xfId="1764"/>
    <cellStyle name="40% - Accent4" xfId="10" builtinId="43" customBuiltin="1"/>
    <cellStyle name="40% - Accent4 10" xfId="1765"/>
    <cellStyle name="40% - Accent4 10 2" xfId="1766"/>
    <cellStyle name="40% - Accent4 10 2 2" xfId="1767"/>
    <cellStyle name="40% - Accent4 10 3" xfId="1768"/>
    <cellStyle name="40% - Accent4 2" xfId="1769"/>
    <cellStyle name="40% - Accent4 2 2" xfId="1770"/>
    <cellStyle name="40% - Accent4 2 2 2" xfId="1771"/>
    <cellStyle name="40% - Accent4 2 2 2 2" xfId="1772"/>
    <cellStyle name="40% - Accent4 2 2 2 2 2" xfId="1773"/>
    <cellStyle name="40% - Accent4 2 2 2 2 2 2" xfId="1774"/>
    <cellStyle name="40% - Accent4 2 2 2 2 3" xfId="1775"/>
    <cellStyle name="40% - Accent4 2 2 2 3" xfId="1776"/>
    <cellStyle name="40% - Accent4 2 2 2 3 2" xfId="1777"/>
    <cellStyle name="40% - Accent4 2 2 2 3 2 2" xfId="1778"/>
    <cellStyle name="40% - Accent4 2 2 2 3 3" xfId="1779"/>
    <cellStyle name="40% - Accent4 2 2 2 4" xfId="1780"/>
    <cellStyle name="40% - Accent4 2 2 2 4 2" xfId="1781"/>
    <cellStyle name="40% - Accent4 2 2 2 5" xfId="1782"/>
    <cellStyle name="40% - Accent4 2 2 3" xfId="1783"/>
    <cellStyle name="40% - Accent4 2 2 3 2" xfId="1784"/>
    <cellStyle name="40% - Accent4 2 2 3 2 2" xfId="1785"/>
    <cellStyle name="40% - Accent4 2 2 3 3" xfId="1786"/>
    <cellStyle name="40% - Accent4 2 2 4" xfId="1787"/>
    <cellStyle name="40% - Accent4 2 2 4 2" xfId="1788"/>
    <cellStyle name="40% - Accent4 2 2 4 2 2" xfId="1789"/>
    <cellStyle name="40% - Accent4 2 2 4 3" xfId="1790"/>
    <cellStyle name="40% - Accent4 2 2 5" xfId="1791"/>
    <cellStyle name="40% - Accent4 2 2 5 2" xfId="1792"/>
    <cellStyle name="40% - Accent4 2 2 6" xfId="1793"/>
    <cellStyle name="40% - Accent4 2 3" xfId="1794"/>
    <cellStyle name="40% - Accent4 2 3 2" xfId="1795"/>
    <cellStyle name="40% - Accent4 2 3 2 2" xfId="1796"/>
    <cellStyle name="40% - Accent4 2 3 2 2 2" xfId="1797"/>
    <cellStyle name="40% - Accent4 2 3 2 2 2 2" xfId="1798"/>
    <cellStyle name="40% - Accent4 2 3 2 2 3" xfId="1799"/>
    <cellStyle name="40% - Accent4 2 3 2 3" xfId="1800"/>
    <cellStyle name="40% - Accent4 2 3 2 3 2" xfId="1801"/>
    <cellStyle name="40% - Accent4 2 3 2 3 2 2" xfId="1802"/>
    <cellStyle name="40% - Accent4 2 3 2 3 3" xfId="1803"/>
    <cellStyle name="40% - Accent4 2 3 2 4" xfId="1804"/>
    <cellStyle name="40% - Accent4 2 3 2 4 2" xfId="1805"/>
    <cellStyle name="40% - Accent4 2 3 2 5" xfId="1806"/>
    <cellStyle name="40% - Accent4 2 3 3" xfId="1807"/>
    <cellStyle name="40% - Accent4 2 3 3 2" xfId="1808"/>
    <cellStyle name="40% - Accent4 2 3 3 2 2" xfId="1809"/>
    <cellStyle name="40% - Accent4 2 3 3 3" xfId="1810"/>
    <cellStyle name="40% - Accent4 2 3 4" xfId="1811"/>
    <cellStyle name="40% - Accent4 2 3 4 2" xfId="1812"/>
    <cellStyle name="40% - Accent4 2 3 4 2 2" xfId="1813"/>
    <cellStyle name="40% - Accent4 2 3 4 3" xfId="1814"/>
    <cellStyle name="40% - Accent4 2 3 5" xfId="1815"/>
    <cellStyle name="40% - Accent4 2 3 5 2" xfId="1816"/>
    <cellStyle name="40% - Accent4 2 3 6" xfId="1817"/>
    <cellStyle name="40% - Accent4 2 4" xfId="1818"/>
    <cellStyle name="40% - Accent4 2 4 2" xfId="1819"/>
    <cellStyle name="40% - Accent4 2 4 2 2" xfId="1820"/>
    <cellStyle name="40% - Accent4 2 4 2 2 2" xfId="1821"/>
    <cellStyle name="40% - Accent4 2 4 2 3" xfId="1822"/>
    <cellStyle name="40% - Accent4 2 4 3" xfId="1823"/>
    <cellStyle name="40% - Accent4 2 4 3 2" xfId="1824"/>
    <cellStyle name="40% - Accent4 2 4 3 2 2" xfId="1825"/>
    <cellStyle name="40% - Accent4 2 4 3 3" xfId="1826"/>
    <cellStyle name="40% - Accent4 2 4 4" xfId="1827"/>
    <cellStyle name="40% - Accent4 2 4 4 2" xfId="1828"/>
    <cellStyle name="40% - Accent4 2 4 5" xfId="1829"/>
    <cellStyle name="40% - Accent4 2 5" xfId="1830"/>
    <cellStyle name="40% - Accent4 2 5 2" xfId="1831"/>
    <cellStyle name="40% - Accent4 2 5 2 2" xfId="1832"/>
    <cellStyle name="40% - Accent4 2 5 2 2 2" xfId="1833"/>
    <cellStyle name="40% - Accent4 2 5 2 3" xfId="1834"/>
    <cellStyle name="40% - Accent4 2 5 3" xfId="1835"/>
    <cellStyle name="40% - Accent4 2 5 3 2" xfId="1836"/>
    <cellStyle name="40% - Accent4 2 5 4" xfId="1837"/>
    <cellStyle name="40% - Accent4 2 6" xfId="1838"/>
    <cellStyle name="40% - Accent4 2 6 2" xfId="1839"/>
    <cellStyle name="40% - Accent4 2 6 2 2" xfId="1840"/>
    <cellStyle name="40% - Accent4 2 6 3" xfId="1841"/>
    <cellStyle name="40% - Accent4 2 7" xfId="1842"/>
    <cellStyle name="40% - Accent4 2 7 2" xfId="1843"/>
    <cellStyle name="40% - Accent4 2 7 2 2" xfId="1844"/>
    <cellStyle name="40% - Accent4 2 7 3" xfId="1845"/>
    <cellStyle name="40% - Accent4 2 8" xfId="1846"/>
    <cellStyle name="40% - Accent4 2 8 2" xfId="1847"/>
    <cellStyle name="40% - Accent4 2 9" xfId="1848"/>
    <cellStyle name="40% - Accent4 3" xfId="1849"/>
    <cellStyle name="40% - Accent4 3 2" xfId="1850"/>
    <cellStyle name="40% - Accent4 3 2 2" xfId="1851"/>
    <cellStyle name="40% - Accent4 3 2 2 2" xfId="1852"/>
    <cellStyle name="40% - Accent4 3 2 2 2 2" xfId="1853"/>
    <cellStyle name="40% - Accent4 3 2 2 3" xfId="1854"/>
    <cellStyle name="40% - Accent4 3 2 3" xfId="1855"/>
    <cellStyle name="40% - Accent4 3 2 3 2" xfId="1856"/>
    <cellStyle name="40% - Accent4 3 2 3 2 2" xfId="1857"/>
    <cellStyle name="40% - Accent4 3 2 3 3" xfId="1858"/>
    <cellStyle name="40% - Accent4 3 2 4" xfId="1859"/>
    <cellStyle name="40% - Accent4 3 2 4 2" xfId="1860"/>
    <cellStyle name="40% - Accent4 3 2 5" xfId="1861"/>
    <cellStyle name="40% - Accent4 3 3" xfId="1862"/>
    <cellStyle name="40% - Accent4 3 3 2" xfId="1863"/>
    <cellStyle name="40% - Accent4 3 3 2 2" xfId="1864"/>
    <cellStyle name="40% - Accent4 3 3 3" xfId="1865"/>
    <cellStyle name="40% - Accent4 3 4" xfId="1866"/>
    <cellStyle name="40% - Accent4 3 4 2" xfId="1867"/>
    <cellStyle name="40% - Accent4 3 4 2 2" xfId="1868"/>
    <cellStyle name="40% - Accent4 3 4 3" xfId="1869"/>
    <cellStyle name="40% - Accent4 3 5" xfId="1870"/>
    <cellStyle name="40% - Accent4 3 5 2" xfId="1871"/>
    <cellStyle name="40% - Accent4 3 6" xfId="1872"/>
    <cellStyle name="40% - Accent4 4" xfId="1873"/>
    <cellStyle name="40% - Accent4 4 2" xfId="1874"/>
    <cellStyle name="40% - Accent4 4 2 2" xfId="1875"/>
    <cellStyle name="40% - Accent4 4 2 2 2" xfId="1876"/>
    <cellStyle name="40% - Accent4 4 2 3" xfId="1877"/>
    <cellStyle name="40% - Accent4 4 3" xfId="1878"/>
    <cellStyle name="40% - Accent4 4 3 2" xfId="1879"/>
    <cellStyle name="40% - Accent4 4 4" xfId="1880"/>
    <cellStyle name="40% - Accent4 5" xfId="1881"/>
    <cellStyle name="40% - Accent4 5 2" xfId="1882"/>
    <cellStyle name="40% - Accent4 5 2 2" xfId="1883"/>
    <cellStyle name="40% - Accent4 5 2 2 2" xfId="1884"/>
    <cellStyle name="40% - Accent4 5 2 3" xfId="1885"/>
    <cellStyle name="40% - Accent4 5 3" xfId="1886"/>
    <cellStyle name="40% - Accent4 5 3 2" xfId="1887"/>
    <cellStyle name="40% - Accent4 5 4" xfId="1888"/>
    <cellStyle name="40% - Accent4 6" xfId="1889"/>
    <cellStyle name="40% - Accent4 6 2" xfId="1890"/>
    <cellStyle name="40% - Accent4 6 2 2" xfId="1891"/>
    <cellStyle name="40% - Accent4 6 2 2 2" xfId="1892"/>
    <cellStyle name="40% - Accent4 6 2 3" xfId="1893"/>
    <cellStyle name="40% - Accent4 6 3" xfId="1894"/>
    <cellStyle name="40% - Accent4 6 3 2" xfId="1895"/>
    <cellStyle name="40% - Accent4 6 4" xfId="1896"/>
    <cellStyle name="40% - Accent4 7" xfId="1897"/>
    <cellStyle name="40% - Accent4 7 2" xfId="1898"/>
    <cellStyle name="40% - Accent4 7 2 2" xfId="1899"/>
    <cellStyle name="40% - Accent4 7 2 2 2" xfId="1900"/>
    <cellStyle name="40% - Accent4 7 2 3" xfId="1901"/>
    <cellStyle name="40% - Accent4 7 3" xfId="1902"/>
    <cellStyle name="40% - Accent4 7 3 2" xfId="1903"/>
    <cellStyle name="40% - Accent4 7 4" xfId="1904"/>
    <cellStyle name="40% - Accent4 8" xfId="1905"/>
    <cellStyle name="40% - Accent4 8 2" xfId="1906"/>
    <cellStyle name="40% - Accent4 8 2 2" xfId="1907"/>
    <cellStyle name="40% - Accent4 8 2 2 2" xfId="1908"/>
    <cellStyle name="40% - Accent4 8 2 3" xfId="1909"/>
    <cellStyle name="40% - Accent4 8 3" xfId="1910"/>
    <cellStyle name="40% - Accent4 8 3 2" xfId="1911"/>
    <cellStyle name="40% - Accent4 8 4" xfId="1912"/>
    <cellStyle name="40% - Accent4 9" xfId="1913"/>
    <cellStyle name="40% - Accent4 9 2" xfId="1914"/>
    <cellStyle name="40% - Accent4 9 2 2" xfId="1915"/>
    <cellStyle name="40% - Accent4 9 2 2 2" xfId="1916"/>
    <cellStyle name="40% - Accent4 9 2 3" xfId="1917"/>
    <cellStyle name="40% - Accent4 9 3" xfId="1918"/>
    <cellStyle name="40% - Accent4 9 3 2" xfId="1919"/>
    <cellStyle name="40% - Accent4 9 4" xfId="1920"/>
    <cellStyle name="40% - Accent5" xfId="11" builtinId="47" customBuiltin="1"/>
    <cellStyle name="40% - Accent5 10" xfId="1921"/>
    <cellStyle name="40% - Accent5 10 2" xfId="1922"/>
    <cellStyle name="40% - Accent5 10 2 2" xfId="1923"/>
    <cellStyle name="40% - Accent5 10 3" xfId="1924"/>
    <cellStyle name="40% - Accent5 2" xfId="1925"/>
    <cellStyle name="40% - Accent5 2 2" xfId="1926"/>
    <cellStyle name="40% - Accent5 2 2 2" xfId="1927"/>
    <cellStyle name="40% - Accent5 2 2 2 2" xfId="1928"/>
    <cellStyle name="40% - Accent5 2 2 2 2 2" xfId="1929"/>
    <cellStyle name="40% - Accent5 2 2 2 2 2 2" xfId="1930"/>
    <cellStyle name="40% - Accent5 2 2 2 2 3" xfId="1931"/>
    <cellStyle name="40% - Accent5 2 2 2 3" xfId="1932"/>
    <cellStyle name="40% - Accent5 2 2 2 3 2" xfId="1933"/>
    <cellStyle name="40% - Accent5 2 2 2 3 2 2" xfId="1934"/>
    <cellStyle name="40% - Accent5 2 2 2 3 3" xfId="1935"/>
    <cellStyle name="40% - Accent5 2 2 2 4" xfId="1936"/>
    <cellStyle name="40% - Accent5 2 2 2 4 2" xfId="1937"/>
    <cellStyle name="40% - Accent5 2 2 2 5" xfId="1938"/>
    <cellStyle name="40% - Accent5 2 2 3" xfId="1939"/>
    <cellStyle name="40% - Accent5 2 2 3 2" xfId="1940"/>
    <cellStyle name="40% - Accent5 2 2 3 2 2" xfId="1941"/>
    <cellStyle name="40% - Accent5 2 2 3 3" xfId="1942"/>
    <cellStyle name="40% - Accent5 2 2 4" xfId="1943"/>
    <cellStyle name="40% - Accent5 2 2 4 2" xfId="1944"/>
    <cellStyle name="40% - Accent5 2 2 4 2 2" xfId="1945"/>
    <cellStyle name="40% - Accent5 2 2 4 3" xfId="1946"/>
    <cellStyle name="40% - Accent5 2 2 5" xfId="1947"/>
    <cellStyle name="40% - Accent5 2 2 5 2" xfId="1948"/>
    <cellStyle name="40% - Accent5 2 2 6" xfId="1949"/>
    <cellStyle name="40% - Accent5 2 3" xfId="1950"/>
    <cellStyle name="40% - Accent5 2 3 2" xfId="1951"/>
    <cellStyle name="40% - Accent5 2 3 2 2" xfId="1952"/>
    <cellStyle name="40% - Accent5 2 3 2 2 2" xfId="1953"/>
    <cellStyle name="40% - Accent5 2 3 2 2 2 2" xfId="1954"/>
    <cellStyle name="40% - Accent5 2 3 2 2 3" xfId="1955"/>
    <cellStyle name="40% - Accent5 2 3 2 3" xfId="1956"/>
    <cellStyle name="40% - Accent5 2 3 2 3 2" xfId="1957"/>
    <cellStyle name="40% - Accent5 2 3 2 3 2 2" xfId="1958"/>
    <cellStyle name="40% - Accent5 2 3 2 3 3" xfId="1959"/>
    <cellStyle name="40% - Accent5 2 3 2 4" xfId="1960"/>
    <cellStyle name="40% - Accent5 2 3 2 4 2" xfId="1961"/>
    <cellStyle name="40% - Accent5 2 3 2 5" xfId="1962"/>
    <cellStyle name="40% - Accent5 2 3 3" xfId="1963"/>
    <cellStyle name="40% - Accent5 2 3 3 2" xfId="1964"/>
    <cellStyle name="40% - Accent5 2 3 3 2 2" xfId="1965"/>
    <cellStyle name="40% - Accent5 2 3 3 3" xfId="1966"/>
    <cellStyle name="40% - Accent5 2 3 4" xfId="1967"/>
    <cellStyle name="40% - Accent5 2 3 4 2" xfId="1968"/>
    <cellStyle name="40% - Accent5 2 3 4 2 2" xfId="1969"/>
    <cellStyle name="40% - Accent5 2 3 4 3" xfId="1970"/>
    <cellStyle name="40% - Accent5 2 3 5" xfId="1971"/>
    <cellStyle name="40% - Accent5 2 3 5 2" xfId="1972"/>
    <cellStyle name="40% - Accent5 2 3 6" xfId="1973"/>
    <cellStyle name="40% - Accent5 2 4" xfId="1974"/>
    <cellStyle name="40% - Accent5 2 4 2" xfId="1975"/>
    <cellStyle name="40% - Accent5 2 4 2 2" xfId="1976"/>
    <cellStyle name="40% - Accent5 2 4 2 2 2" xfId="1977"/>
    <cellStyle name="40% - Accent5 2 4 2 3" xfId="1978"/>
    <cellStyle name="40% - Accent5 2 4 3" xfId="1979"/>
    <cellStyle name="40% - Accent5 2 4 3 2" xfId="1980"/>
    <cellStyle name="40% - Accent5 2 4 3 2 2" xfId="1981"/>
    <cellStyle name="40% - Accent5 2 4 3 3" xfId="1982"/>
    <cellStyle name="40% - Accent5 2 4 4" xfId="1983"/>
    <cellStyle name="40% - Accent5 2 4 4 2" xfId="1984"/>
    <cellStyle name="40% - Accent5 2 4 5" xfId="1985"/>
    <cellStyle name="40% - Accent5 2 5" xfId="1986"/>
    <cellStyle name="40% - Accent5 2 5 2" xfId="1987"/>
    <cellStyle name="40% - Accent5 2 5 2 2" xfId="1988"/>
    <cellStyle name="40% - Accent5 2 5 2 2 2" xfId="1989"/>
    <cellStyle name="40% - Accent5 2 5 2 3" xfId="1990"/>
    <cellStyle name="40% - Accent5 2 5 3" xfId="1991"/>
    <cellStyle name="40% - Accent5 2 5 3 2" xfId="1992"/>
    <cellStyle name="40% - Accent5 2 5 4" xfId="1993"/>
    <cellStyle name="40% - Accent5 2 6" xfId="1994"/>
    <cellStyle name="40% - Accent5 2 6 2" xfId="1995"/>
    <cellStyle name="40% - Accent5 2 6 2 2" xfId="1996"/>
    <cellStyle name="40% - Accent5 2 6 3" xfId="1997"/>
    <cellStyle name="40% - Accent5 2 7" xfId="1998"/>
    <cellStyle name="40% - Accent5 2 7 2" xfId="1999"/>
    <cellStyle name="40% - Accent5 2 7 2 2" xfId="2000"/>
    <cellStyle name="40% - Accent5 2 7 3" xfId="2001"/>
    <cellStyle name="40% - Accent5 2 8" xfId="2002"/>
    <cellStyle name="40% - Accent5 2 8 2" xfId="2003"/>
    <cellStyle name="40% - Accent5 2 9" xfId="2004"/>
    <cellStyle name="40% - Accent5 3" xfId="2005"/>
    <cellStyle name="40% - Accent5 3 2" xfId="2006"/>
    <cellStyle name="40% - Accent5 3 2 2" xfId="2007"/>
    <cellStyle name="40% - Accent5 3 2 2 2" xfId="2008"/>
    <cellStyle name="40% - Accent5 3 2 2 2 2" xfId="2009"/>
    <cellStyle name="40% - Accent5 3 2 2 3" xfId="2010"/>
    <cellStyle name="40% - Accent5 3 2 3" xfId="2011"/>
    <cellStyle name="40% - Accent5 3 2 3 2" xfId="2012"/>
    <cellStyle name="40% - Accent5 3 2 3 2 2" xfId="2013"/>
    <cellStyle name="40% - Accent5 3 2 3 3" xfId="2014"/>
    <cellStyle name="40% - Accent5 3 2 4" xfId="2015"/>
    <cellStyle name="40% - Accent5 3 2 4 2" xfId="2016"/>
    <cellStyle name="40% - Accent5 3 2 5" xfId="2017"/>
    <cellStyle name="40% - Accent5 3 3" xfId="2018"/>
    <cellStyle name="40% - Accent5 3 3 2" xfId="2019"/>
    <cellStyle name="40% - Accent5 3 3 2 2" xfId="2020"/>
    <cellStyle name="40% - Accent5 3 3 3" xfId="2021"/>
    <cellStyle name="40% - Accent5 3 4" xfId="2022"/>
    <cellStyle name="40% - Accent5 3 4 2" xfId="2023"/>
    <cellStyle name="40% - Accent5 3 4 2 2" xfId="2024"/>
    <cellStyle name="40% - Accent5 3 4 3" xfId="2025"/>
    <cellStyle name="40% - Accent5 3 5" xfId="2026"/>
    <cellStyle name="40% - Accent5 3 5 2" xfId="2027"/>
    <cellStyle name="40% - Accent5 3 6" xfId="2028"/>
    <cellStyle name="40% - Accent5 4" xfId="2029"/>
    <cellStyle name="40% - Accent5 4 2" xfId="2030"/>
    <cellStyle name="40% - Accent5 4 2 2" xfId="2031"/>
    <cellStyle name="40% - Accent5 4 2 2 2" xfId="2032"/>
    <cellStyle name="40% - Accent5 4 2 3" xfId="2033"/>
    <cellStyle name="40% - Accent5 4 3" xfId="2034"/>
    <cellStyle name="40% - Accent5 4 3 2" xfId="2035"/>
    <cellStyle name="40% - Accent5 4 4" xfId="2036"/>
    <cellStyle name="40% - Accent5 5" xfId="2037"/>
    <cellStyle name="40% - Accent5 5 2" xfId="2038"/>
    <cellStyle name="40% - Accent5 5 2 2" xfId="2039"/>
    <cellStyle name="40% - Accent5 5 2 2 2" xfId="2040"/>
    <cellStyle name="40% - Accent5 5 2 3" xfId="2041"/>
    <cellStyle name="40% - Accent5 5 3" xfId="2042"/>
    <cellStyle name="40% - Accent5 5 3 2" xfId="2043"/>
    <cellStyle name="40% - Accent5 5 4" xfId="2044"/>
    <cellStyle name="40% - Accent5 6" xfId="2045"/>
    <cellStyle name="40% - Accent5 6 2" xfId="2046"/>
    <cellStyle name="40% - Accent5 6 2 2" xfId="2047"/>
    <cellStyle name="40% - Accent5 6 2 2 2" xfId="2048"/>
    <cellStyle name="40% - Accent5 6 2 3" xfId="2049"/>
    <cellStyle name="40% - Accent5 6 3" xfId="2050"/>
    <cellStyle name="40% - Accent5 6 3 2" xfId="2051"/>
    <cellStyle name="40% - Accent5 6 4" xfId="2052"/>
    <cellStyle name="40% - Accent5 7" xfId="2053"/>
    <cellStyle name="40% - Accent5 7 2" xfId="2054"/>
    <cellStyle name="40% - Accent5 7 2 2" xfId="2055"/>
    <cellStyle name="40% - Accent5 7 2 2 2" xfId="2056"/>
    <cellStyle name="40% - Accent5 7 2 3" xfId="2057"/>
    <cellStyle name="40% - Accent5 7 3" xfId="2058"/>
    <cellStyle name="40% - Accent5 7 3 2" xfId="2059"/>
    <cellStyle name="40% - Accent5 7 4" xfId="2060"/>
    <cellStyle name="40% - Accent5 8" xfId="2061"/>
    <cellStyle name="40% - Accent5 8 2" xfId="2062"/>
    <cellStyle name="40% - Accent5 8 2 2" xfId="2063"/>
    <cellStyle name="40% - Accent5 8 2 2 2" xfId="2064"/>
    <cellStyle name="40% - Accent5 8 2 3" xfId="2065"/>
    <cellStyle name="40% - Accent5 8 3" xfId="2066"/>
    <cellStyle name="40% - Accent5 8 3 2" xfId="2067"/>
    <cellStyle name="40% - Accent5 8 4" xfId="2068"/>
    <cellStyle name="40% - Accent5 9" xfId="2069"/>
    <cellStyle name="40% - Accent5 9 2" xfId="2070"/>
    <cellStyle name="40% - Accent5 9 2 2" xfId="2071"/>
    <cellStyle name="40% - Accent5 9 2 2 2" xfId="2072"/>
    <cellStyle name="40% - Accent5 9 2 3" xfId="2073"/>
    <cellStyle name="40% - Accent5 9 3" xfId="2074"/>
    <cellStyle name="40% - Accent5 9 3 2" xfId="2075"/>
    <cellStyle name="40% - Accent5 9 4" xfId="2076"/>
    <cellStyle name="40% - Accent6" xfId="12" builtinId="51" customBuiltin="1"/>
    <cellStyle name="40% - Accent6 10" xfId="2077"/>
    <cellStyle name="40% - Accent6 10 2" xfId="2078"/>
    <cellStyle name="40% - Accent6 10 2 2" xfId="2079"/>
    <cellStyle name="40% - Accent6 10 3" xfId="2080"/>
    <cellStyle name="40% - Accent6 2" xfId="2081"/>
    <cellStyle name="40% - Accent6 2 2" xfId="2082"/>
    <cellStyle name="40% - Accent6 2 2 2" xfId="2083"/>
    <cellStyle name="40% - Accent6 2 2 2 2" xfId="2084"/>
    <cellStyle name="40% - Accent6 2 2 2 2 2" xfId="2085"/>
    <cellStyle name="40% - Accent6 2 2 2 2 2 2" xfId="2086"/>
    <cellStyle name="40% - Accent6 2 2 2 2 3" xfId="2087"/>
    <cellStyle name="40% - Accent6 2 2 2 3" xfId="2088"/>
    <cellStyle name="40% - Accent6 2 2 2 3 2" xfId="2089"/>
    <cellStyle name="40% - Accent6 2 2 2 3 2 2" xfId="2090"/>
    <cellStyle name="40% - Accent6 2 2 2 3 3" xfId="2091"/>
    <cellStyle name="40% - Accent6 2 2 2 4" xfId="2092"/>
    <cellStyle name="40% - Accent6 2 2 2 4 2" xfId="2093"/>
    <cellStyle name="40% - Accent6 2 2 2 5" xfId="2094"/>
    <cellStyle name="40% - Accent6 2 2 3" xfId="2095"/>
    <cellStyle name="40% - Accent6 2 2 3 2" xfId="2096"/>
    <cellStyle name="40% - Accent6 2 2 3 2 2" xfId="2097"/>
    <cellStyle name="40% - Accent6 2 2 3 3" xfId="2098"/>
    <cellStyle name="40% - Accent6 2 2 4" xfId="2099"/>
    <cellStyle name="40% - Accent6 2 2 4 2" xfId="2100"/>
    <cellStyle name="40% - Accent6 2 2 4 2 2" xfId="2101"/>
    <cellStyle name="40% - Accent6 2 2 4 3" xfId="2102"/>
    <cellStyle name="40% - Accent6 2 2 5" xfId="2103"/>
    <cellStyle name="40% - Accent6 2 2 5 2" xfId="2104"/>
    <cellStyle name="40% - Accent6 2 2 6" xfId="2105"/>
    <cellStyle name="40% - Accent6 2 3" xfId="2106"/>
    <cellStyle name="40% - Accent6 2 3 2" xfId="2107"/>
    <cellStyle name="40% - Accent6 2 3 2 2" xfId="2108"/>
    <cellStyle name="40% - Accent6 2 3 2 2 2" xfId="2109"/>
    <cellStyle name="40% - Accent6 2 3 2 2 2 2" xfId="2110"/>
    <cellStyle name="40% - Accent6 2 3 2 2 3" xfId="2111"/>
    <cellStyle name="40% - Accent6 2 3 2 3" xfId="2112"/>
    <cellStyle name="40% - Accent6 2 3 2 3 2" xfId="2113"/>
    <cellStyle name="40% - Accent6 2 3 2 3 2 2" xfId="2114"/>
    <cellStyle name="40% - Accent6 2 3 2 3 3" xfId="2115"/>
    <cellStyle name="40% - Accent6 2 3 2 4" xfId="2116"/>
    <cellStyle name="40% - Accent6 2 3 2 4 2" xfId="2117"/>
    <cellStyle name="40% - Accent6 2 3 2 5" xfId="2118"/>
    <cellStyle name="40% - Accent6 2 3 3" xfId="2119"/>
    <cellStyle name="40% - Accent6 2 3 3 2" xfId="2120"/>
    <cellStyle name="40% - Accent6 2 3 3 2 2" xfId="2121"/>
    <cellStyle name="40% - Accent6 2 3 3 3" xfId="2122"/>
    <cellStyle name="40% - Accent6 2 3 4" xfId="2123"/>
    <cellStyle name="40% - Accent6 2 3 4 2" xfId="2124"/>
    <cellStyle name="40% - Accent6 2 3 4 2 2" xfId="2125"/>
    <cellStyle name="40% - Accent6 2 3 4 3" xfId="2126"/>
    <cellStyle name="40% - Accent6 2 3 5" xfId="2127"/>
    <cellStyle name="40% - Accent6 2 3 5 2" xfId="2128"/>
    <cellStyle name="40% - Accent6 2 3 6" xfId="2129"/>
    <cellStyle name="40% - Accent6 2 4" xfId="2130"/>
    <cellStyle name="40% - Accent6 2 4 2" xfId="2131"/>
    <cellStyle name="40% - Accent6 2 4 2 2" xfId="2132"/>
    <cellStyle name="40% - Accent6 2 4 2 2 2" xfId="2133"/>
    <cellStyle name="40% - Accent6 2 4 2 3" xfId="2134"/>
    <cellStyle name="40% - Accent6 2 4 3" xfId="2135"/>
    <cellStyle name="40% - Accent6 2 4 3 2" xfId="2136"/>
    <cellStyle name="40% - Accent6 2 4 3 2 2" xfId="2137"/>
    <cellStyle name="40% - Accent6 2 4 3 3" xfId="2138"/>
    <cellStyle name="40% - Accent6 2 4 4" xfId="2139"/>
    <cellStyle name="40% - Accent6 2 4 4 2" xfId="2140"/>
    <cellStyle name="40% - Accent6 2 4 5" xfId="2141"/>
    <cellStyle name="40% - Accent6 2 5" xfId="2142"/>
    <cellStyle name="40% - Accent6 2 5 2" xfId="2143"/>
    <cellStyle name="40% - Accent6 2 5 2 2" xfId="2144"/>
    <cellStyle name="40% - Accent6 2 5 2 2 2" xfId="2145"/>
    <cellStyle name="40% - Accent6 2 5 2 3" xfId="2146"/>
    <cellStyle name="40% - Accent6 2 5 3" xfId="2147"/>
    <cellStyle name="40% - Accent6 2 5 3 2" xfId="2148"/>
    <cellStyle name="40% - Accent6 2 5 4" xfId="2149"/>
    <cellStyle name="40% - Accent6 2 6" xfId="2150"/>
    <cellStyle name="40% - Accent6 2 6 2" xfId="2151"/>
    <cellStyle name="40% - Accent6 2 6 2 2" xfId="2152"/>
    <cellStyle name="40% - Accent6 2 6 3" xfId="2153"/>
    <cellStyle name="40% - Accent6 2 7" xfId="2154"/>
    <cellStyle name="40% - Accent6 2 7 2" xfId="2155"/>
    <cellStyle name="40% - Accent6 2 7 2 2" xfId="2156"/>
    <cellStyle name="40% - Accent6 2 7 3" xfId="2157"/>
    <cellStyle name="40% - Accent6 2 8" xfId="2158"/>
    <cellStyle name="40% - Accent6 2 8 2" xfId="2159"/>
    <cellStyle name="40% - Accent6 2 9" xfId="2160"/>
    <cellStyle name="40% - Accent6 3" xfId="2161"/>
    <cellStyle name="40% - Accent6 3 2" xfId="2162"/>
    <cellStyle name="40% - Accent6 3 2 2" xfId="2163"/>
    <cellStyle name="40% - Accent6 3 2 2 2" xfId="2164"/>
    <cellStyle name="40% - Accent6 3 2 2 2 2" xfId="2165"/>
    <cellStyle name="40% - Accent6 3 2 2 3" xfId="2166"/>
    <cellStyle name="40% - Accent6 3 2 3" xfId="2167"/>
    <cellStyle name="40% - Accent6 3 2 3 2" xfId="2168"/>
    <cellStyle name="40% - Accent6 3 2 3 2 2" xfId="2169"/>
    <cellStyle name="40% - Accent6 3 2 3 3" xfId="2170"/>
    <cellStyle name="40% - Accent6 3 2 4" xfId="2171"/>
    <cellStyle name="40% - Accent6 3 2 4 2" xfId="2172"/>
    <cellStyle name="40% - Accent6 3 2 5" xfId="2173"/>
    <cellStyle name="40% - Accent6 3 3" xfId="2174"/>
    <cellStyle name="40% - Accent6 3 3 2" xfId="2175"/>
    <cellStyle name="40% - Accent6 3 3 2 2" xfId="2176"/>
    <cellStyle name="40% - Accent6 3 3 3" xfId="2177"/>
    <cellStyle name="40% - Accent6 3 4" xfId="2178"/>
    <cellStyle name="40% - Accent6 3 4 2" xfId="2179"/>
    <cellStyle name="40% - Accent6 3 4 2 2" xfId="2180"/>
    <cellStyle name="40% - Accent6 3 4 3" xfId="2181"/>
    <cellStyle name="40% - Accent6 3 5" xfId="2182"/>
    <cellStyle name="40% - Accent6 3 5 2" xfId="2183"/>
    <cellStyle name="40% - Accent6 3 6" xfId="2184"/>
    <cellStyle name="40% - Accent6 4" xfId="2185"/>
    <cellStyle name="40% - Accent6 4 2" xfId="2186"/>
    <cellStyle name="40% - Accent6 4 2 2" xfId="2187"/>
    <cellStyle name="40% - Accent6 4 2 2 2" xfId="2188"/>
    <cellStyle name="40% - Accent6 4 2 3" xfId="2189"/>
    <cellStyle name="40% - Accent6 4 3" xfId="2190"/>
    <cellStyle name="40% - Accent6 4 3 2" xfId="2191"/>
    <cellStyle name="40% - Accent6 4 4" xfId="2192"/>
    <cellStyle name="40% - Accent6 5" xfId="2193"/>
    <cellStyle name="40% - Accent6 5 2" xfId="2194"/>
    <cellStyle name="40% - Accent6 5 2 2" xfId="2195"/>
    <cellStyle name="40% - Accent6 5 2 2 2" xfId="2196"/>
    <cellStyle name="40% - Accent6 5 2 3" xfId="2197"/>
    <cellStyle name="40% - Accent6 5 3" xfId="2198"/>
    <cellStyle name="40% - Accent6 5 3 2" xfId="2199"/>
    <cellStyle name="40% - Accent6 5 4" xfId="2200"/>
    <cellStyle name="40% - Accent6 6" xfId="2201"/>
    <cellStyle name="40% - Accent6 6 2" xfId="2202"/>
    <cellStyle name="40% - Accent6 6 2 2" xfId="2203"/>
    <cellStyle name="40% - Accent6 6 2 2 2" xfId="2204"/>
    <cellStyle name="40% - Accent6 6 2 3" xfId="2205"/>
    <cellStyle name="40% - Accent6 6 3" xfId="2206"/>
    <cellStyle name="40% - Accent6 6 3 2" xfId="2207"/>
    <cellStyle name="40% - Accent6 6 4" xfId="2208"/>
    <cellStyle name="40% - Accent6 7" xfId="2209"/>
    <cellStyle name="40% - Accent6 7 2" xfId="2210"/>
    <cellStyle name="40% - Accent6 7 2 2" xfId="2211"/>
    <cellStyle name="40% - Accent6 7 2 2 2" xfId="2212"/>
    <cellStyle name="40% - Accent6 7 2 3" xfId="2213"/>
    <cellStyle name="40% - Accent6 7 3" xfId="2214"/>
    <cellStyle name="40% - Accent6 7 3 2" xfId="2215"/>
    <cellStyle name="40% - Accent6 7 4" xfId="2216"/>
    <cellStyle name="40% - Accent6 8" xfId="2217"/>
    <cellStyle name="40% - Accent6 8 2" xfId="2218"/>
    <cellStyle name="40% - Accent6 8 2 2" xfId="2219"/>
    <cellStyle name="40% - Accent6 8 2 2 2" xfId="2220"/>
    <cellStyle name="40% - Accent6 8 2 3" xfId="2221"/>
    <cellStyle name="40% - Accent6 8 3" xfId="2222"/>
    <cellStyle name="40% - Accent6 8 3 2" xfId="2223"/>
    <cellStyle name="40% - Accent6 8 4" xfId="2224"/>
    <cellStyle name="40% - Accent6 9" xfId="2225"/>
    <cellStyle name="40% - Accent6 9 2" xfId="2226"/>
    <cellStyle name="40% - Accent6 9 2 2" xfId="2227"/>
    <cellStyle name="40% - Accent6 9 2 2 2" xfId="2228"/>
    <cellStyle name="40% - Accent6 9 2 3" xfId="2229"/>
    <cellStyle name="40% - Accent6 9 3" xfId="2230"/>
    <cellStyle name="40% - Accent6 9 3 2" xfId="2231"/>
    <cellStyle name="40% - Accent6 9 4" xfId="2232"/>
    <cellStyle name="60% - Accent1" xfId="13" builtinId="32" customBuiltin="1"/>
    <cellStyle name="60% - Accent1 2" xfId="2233"/>
    <cellStyle name="60% - Accent2" xfId="14" builtinId="36" customBuiltin="1"/>
    <cellStyle name="60% - Accent2 2" xfId="2234"/>
    <cellStyle name="60% - Accent3" xfId="15" builtinId="40" customBuiltin="1"/>
    <cellStyle name="60% - Accent3 2" xfId="2235"/>
    <cellStyle name="60% - Accent4" xfId="16" builtinId="44" customBuiltin="1"/>
    <cellStyle name="60% - Accent4 2" xfId="2236"/>
    <cellStyle name="60% - Accent5" xfId="17" builtinId="48" customBuiltin="1"/>
    <cellStyle name="60% - Accent5 2" xfId="2237"/>
    <cellStyle name="60% - Accent6" xfId="18" builtinId="52" customBuiltin="1"/>
    <cellStyle name="60% - Accent6 2" xfId="2238"/>
    <cellStyle name="Accent1" xfId="19" builtinId="29" customBuiltin="1"/>
    <cellStyle name="Accent1 - 20%" xfId="20"/>
    <cellStyle name="Accent1 - 40%" xfId="21"/>
    <cellStyle name="Accent1 - 60%" xfId="22"/>
    <cellStyle name="Accent1 2" xfId="2239"/>
    <cellStyle name="Accent2" xfId="23" builtinId="33" customBuiltin="1"/>
    <cellStyle name="Accent2 - 20%" xfId="24"/>
    <cellStyle name="Accent2 - 40%" xfId="25"/>
    <cellStyle name="Accent2 - 60%" xfId="26"/>
    <cellStyle name="Accent2 2" xfId="2240"/>
    <cellStyle name="Accent3" xfId="27" builtinId="37" customBuiltin="1"/>
    <cellStyle name="Accent3 - 20%" xfId="28"/>
    <cellStyle name="Accent3 - 40%" xfId="29"/>
    <cellStyle name="Accent3 - 60%" xfId="30"/>
    <cellStyle name="Accent3 2" xfId="2241"/>
    <cellStyle name="Accent4" xfId="31" builtinId="41" customBuiltin="1"/>
    <cellStyle name="Accent4 - 20%" xfId="32"/>
    <cellStyle name="Accent4 - 40%" xfId="33"/>
    <cellStyle name="Accent4 - 60%" xfId="34"/>
    <cellStyle name="Accent4 2" xfId="2242"/>
    <cellStyle name="Accent5" xfId="35" builtinId="45" customBuiltin="1"/>
    <cellStyle name="Accent5 - 20%" xfId="36"/>
    <cellStyle name="Accent5 - 40%" xfId="37"/>
    <cellStyle name="Accent5 - 60%" xfId="38"/>
    <cellStyle name="Accent5 2" xfId="2243"/>
    <cellStyle name="Accent6" xfId="39" builtinId="49" customBuiltin="1"/>
    <cellStyle name="Accent6 - 20%" xfId="40"/>
    <cellStyle name="Accent6 - 40%" xfId="41"/>
    <cellStyle name="Accent6 - 60%" xfId="42"/>
    <cellStyle name="Accent6 2" xfId="2244"/>
    <cellStyle name="Bad" xfId="43" builtinId="27" customBuiltin="1"/>
    <cellStyle name="Bad 2" xfId="2245"/>
    <cellStyle name="Calculation" xfId="44" builtinId="22" customBuiltin="1"/>
    <cellStyle name="Calculation 2" xfId="194"/>
    <cellStyle name="Calculation 2 2" xfId="2246"/>
    <cellStyle name="Check Cell" xfId="45" builtinId="23" customBuiltin="1"/>
    <cellStyle name="Check Cell 2" xfId="2247"/>
    <cellStyle name="Comma [0] 2" xfId="46"/>
    <cellStyle name="Comma [0] 2 2" xfId="195"/>
    <cellStyle name="Comma 10" xfId="47"/>
    <cellStyle name="Comma 10 2" xfId="196"/>
    <cellStyle name="Comma 10 2 2" xfId="2250"/>
    <cellStyle name="Comma 10 2 2 2" xfId="2251"/>
    <cellStyle name="Comma 10 2 2 2 2" xfId="2252"/>
    <cellStyle name="Comma 10 2 2 3" xfId="2253"/>
    <cellStyle name="Comma 10 2 3" xfId="2254"/>
    <cellStyle name="Comma 10 2 3 2" xfId="2255"/>
    <cellStyle name="Comma 10 2 3 2 2" xfId="2256"/>
    <cellStyle name="Comma 10 2 3 3" xfId="2257"/>
    <cellStyle name="Comma 10 2 4" xfId="2258"/>
    <cellStyle name="Comma 10 2 4 2" xfId="2259"/>
    <cellStyle name="Comma 10 2 5" xfId="2260"/>
    <cellStyle name="Comma 10 2 6" xfId="2249"/>
    <cellStyle name="Comma 10 3" xfId="2261"/>
    <cellStyle name="Comma 10 3 2" xfId="2262"/>
    <cellStyle name="Comma 10 3 2 2" xfId="2263"/>
    <cellStyle name="Comma 10 3 3" xfId="2264"/>
    <cellStyle name="Comma 10 4" xfId="2265"/>
    <cellStyle name="Comma 10 4 2" xfId="2266"/>
    <cellStyle name="Comma 10 4 2 2" xfId="2267"/>
    <cellStyle name="Comma 10 4 3" xfId="2268"/>
    <cellStyle name="Comma 10 5" xfId="2269"/>
    <cellStyle name="Comma 10 5 2" xfId="2270"/>
    <cellStyle name="Comma 10 6" xfId="2271"/>
    <cellStyle name="Comma 10 7" xfId="2248"/>
    <cellStyle name="Comma 11" xfId="48"/>
    <cellStyle name="Comma 11 2" xfId="2273"/>
    <cellStyle name="Comma 11 2 2" xfId="2274"/>
    <cellStyle name="Comma 11 2 2 2" xfId="2275"/>
    <cellStyle name="Comma 11 2 3" xfId="2276"/>
    <cellStyle name="Comma 11 3" xfId="2277"/>
    <cellStyle name="Comma 11 3 2" xfId="2278"/>
    <cellStyle name="Comma 11 3 2 2" xfId="2279"/>
    <cellStyle name="Comma 11 3 3" xfId="2280"/>
    <cellStyle name="Comma 11 4" xfId="2272"/>
    <cellStyle name="Comma 12" xfId="49"/>
    <cellStyle name="Comma 12 2" xfId="235"/>
    <cellStyle name="Comma 12 2 2" xfId="2283"/>
    <cellStyle name="Comma 12 2 2 2" xfId="2284"/>
    <cellStyle name="Comma 12 2 3" xfId="2285"/>
    <cellStyle name="Comma 12 2 4" xfId="2282"/>
    <cellStyle name="Comma 12 3" xfId="2286"/>
    <cellStyle name="Comma 12 3 2" xfId="2287"/>
    <cellStyle name="Comma 12 3 2 2" xfId="2288"/>
    <cellStyle name="Comma 12 3 3" xfId="2289"/>
    <cellStyle name="Comma 12 4" xfId="2290"/>
    <cellStyle name="Comma 12 4 2" xfId="2291"/>
    <cellStyle name="Comma 12 5" xfId="2292"/>
    <cellStyle name="Comma 12 6" xfId="2281"/>
    <cellStyle name="Comma 13" xfId="240"/>
    <cellStyle name="Comma 13 2" xfId="2293"/>
    <cellStyle name="Comma 13 2 2" xfId="2294"/>
    <cellStyle name="Comma 13 2 2 2" xfId="2295"/>
    <cellStyle name="Comma 13 2 3" xfId="2296"/>
    <cellStyle name="Comma 13 3" xfId="2297"/>
    <cellStyle name="Comma 13 3 2" xfId="2298"/>
    <cellStyle name="Comma 13 3 2 2" xfId="2299"/>
    <cellStyle name="Comma 13 3 3" xfId="2300"/>
    <cellStyle name="Comma 13 4" xfId="2301"/>
    <cellStyle name="Comma 13 4 2" xfId="2302"/>
    <cellStyle name="Comma 13 5" xfId="2303"/>
    <cellStyle name="Comma 14" xfId="241"/>
    <cellStyle name="Comma 14 2" xfId="2305"/>
    <cellStyle name="Comma 14 2 2" xfId="2306"/>
    <cellStyle name="Comma 14 2 2 2" xfId="2307"/>
    <cellStyle name="Comma 14 2 3" xfId="2308"/>
    <cellStyle name="Comma 14 3" xfId="2309"/>
    <cellStyle name="Comma 14 3 2" xfId="2310"/>
    <cellStyle name="Comma 14 4" xfId="2311"/>
    <cellStyle name="Comma 14 5" xfId="2304"/>
    <cellStyle name="Comma 15" xfId="233"/>
    <cellStyle name="Comma 15 2" xfId="2313"/>
    <cellStyle name="Comma 15 2 2" xfId="2314"/>
    <cellStyle name="Comma 15 2 2 2" xfId="2315"/>
    <cellStyle name="Comma 15 2 3" xfId="2316"/>
    <cellStyle name="Comma 15 3" xfId="2317"/>
    <cellStyle name="Comma 15 3 2" xfId="2318"/>
    <cellStyle name="Comma 15 4" xfId="2319"/>
    <cellStyle name="Comma 15 5" xfId="2312"/>
    <cellStyle name="Comma 16" xfId="242"/>
    <cellStyle name="Comma 16 2" xfId="2321"/>
    <cellStyle name="Comma 16 2 2" xfId="2322"/>
    <cellStyle name="Comma 16 2 2 2" xfId="2323"/>
    <cellStyle name="Comma 16 2 3" xfId="2324"/>
    <cellStyle name="Comma 16 3" xfId="2325"/>
    <cellStyle name="Comma 16 3 2" xfId="2326"/>
    <cellStyle name="Comma 16 4" xfId="2327"/>
    <cellStyle name="Comma 16 5" xfId="2320"/>
    <cellStyle name="Comma 17" xfId="243"/>
    <cellStyle name="Comma 17 2" xfId="2329"/>
    <cellStyle name="Comma 17 2 2" xfId="2330"/>
    <cellStyle name="Comma 17 2 2 2" xfId="2331"/>
    <cellStyle name="Comma 17 2 3" xfId="2332"/>
    <cellStyle name="Comma 17 3" xfId="2333"/>
    <cellStyle name="Comma 17 3 2" xfId="2334"/>
    <cellStyle name="Comma 17 4" xfId="2335"/>
    <cellStyle name="Comma 17 5" xfId="2328"/>
    <cellStyle name="Comma 18" xfId="2336"/>
    <cellStyle name="Comma 18 2" xfId="2337"/>
    <cellStyle name="Comma 18 2 2" xfId="2338"/>
    <cellStyle name="Comma 18 3" xfId="2339"/>
    <cellStyle name="Comma 19" xfId="2340"/>
    <cellStyle name="Comma 2" xfId="50"/>
    <cellStyle name="Comma 2 2" xfId="51"/>
    <cellStyle name="Comma 2 2 2" xfId="52"/>
    <cellStyle name="Comma 2 2 2 2" xfId="216"/>
    <cellStyle name="Comma 2 2 3" xfId="53"/>
    <cellStyle name="Comma 2 2 4" xfId="2341"/>
    <cellStyle name="Comma 2 3" xfId="54"/>
    <cellStyle name="Comma 2 3 2" xfId="3837"/>
    <cellStyle name="Comma 2 4" xfId="173"/>
    <cellStyle name="Comma 2 4 2" xfId="244"/>
    <cellStyle name="Comma 2 4 2 2" xfId="2343"/>
    <cellStyle name="Comma 2 4 3" xfId="2342"/>
    <cellStyle name="Comma 2 5" xfId="180"/>
    <cellStyle name="Comma 2 5 2" xfId="274"/>
    <cellStyle name="Comma 2 5 2 2" xfId="2345"/>
    <cellStyle name="Comma 2 5 3" xfId="2344"/>
    <cellStyle name="Comma 2 6" xfId="188"/>
    <cellStyle name="Comma 2 6 2" xfId="272"/>
    <cellStyle name="Comma 2 6 3" xfId="2346"/>
    <cellStyle name="Comma 2 7" xfId="273"/>
    <cellStyle name="Comma 2 8" xfId="306"/>
    <cellStyle name="Comma 20" xfId="3801"/>
    <cellStyle name="Comma 21" xfId="3806"/>
    <cellStyle name="Comma 22" xfId="3819"/>
    <cellStyle name="Comma 23" xfId="3821"/>
    <cellStyle name="Comma 24" xfId="3824"/>
    <cellStyle name="Comma 25" xfId="3831"/>
    <cellStyle name="Comma 26" xfId="3840"/>
    <cellStyle name="Comma 27" xfId="3855"/>
    <cellStyle name="Comma 3" xfId="55"/>
    <cellStyle name="Comma 3 2" xfId="56"/>
    <cellStyle name="Comma 3 2 2" xfId="276"/>
    <cellStyle name="Comma 3 2 2 2" xfId="2348"/>
    <cellStyle name="Comma 3 2 2 3" xfId="2347"/>
    <cellStyle name="Comma 3 2 3" xfId="270"/>
    <cellStyle name="Comma 3 2 3 2" xfId="2349"/>
    <cellStyle name="Comma 3 2 4" xfId="279"/>
    <cellStyle name="Comma 3 2 4 2" xfId="2350"/>
    <cellStyle name="Comma 3 2 5" xfId="266"/>
    <cellStyle name="Comma 3 2 6" xfId="217"/>
    <cellStyle name="Comma 3 3" xfId="57"/>
    <cellStyle name="Comma 3 3 2" xfId="197"/>
    <cellStyle name="Comma 3 4" xfId="58"/>
    <cellStyle name="Comma 3 4 2" xfId="2352"/>
    <cellStyle name="Comma 3 4 3" xfId="2351"/>
    <cellStyle name="Comma 3 5" xfId="191"/>
    <cellStyle name="Comma 3 6" xfId="275"/>
    <cellStyle name="Comma 3 7" xfId="271"/>
    <cellStyle name="Comma 3 8" xfId="254"/>
    <cellStyle name="Comma 3 9" xfId="267"/>
    <cellStyle name="Comma 4" xfId="59"/>
    <cellStyle name="Comma 4 2" xfId="60"/>
    <cellStyle name="Comma 4 2 2" xfId="218"/>
    <cellStyle name="Comma 4 2 3" xfId="3815"/>
    <cellStyle name="Comma 4 3" xfId="61"/>
    <cellStyle name="Comma 4 4" xfId="277"/>
    <cellStyle name="Comma 4 5" xfId="269"/>
    <cellStyle name="Comma 4 6" xfId="280"/>
    <cellStyle name="Comma 4 7" xfId="261"/>
    <cellStyle name="Comma 4 8" xfId="2353"/>
    <cellStyle name="Comma 5" xfId="62"/>
    <cellStyle name="Comma 5 10" xfId="2355"/>
    <cellStyle name="Comma 5 11" xfId="2354"/>
    <cellStyle name="Comma 5 2" xfId="63"/>
    <cellStyle name="Comma 5 2 10" xfId="2356"/>
    <cellStyle name="Comma 5 2 2" xfId="2357"/>
    <cellStyle name="Comma 5 2 2 2" xfId="2358"/>
    <cellStyle name="Comma 5 2 2 2 2" xfId="2359"/>
    <cellStyle name="Comma 5 2 2 2 2 2" xfId="2360"/>
    <cellStyle name="Comma 5 2 2 2 2 2 2" xfId="2361"/>
    <cellStyle name="Comma 5 2 2 2 2 3" xfId="2362"/>
    <cellStyle name="Comma 5 2 2 2 3" xfId="2363"/>
    <cellStyle name="Comma 5 2 2 2 3 2" xfId="2364"/>
    <cellStyle name="Comma 5 2 2 2 3 2 2" xfId="2365"/>
    <cellStyle name="Comma 5 2 2 2 3 3" xfId="2366"/>
    <cellStyle name="Comma 5 2 2 2 4" xfId="2367"/>
    <cellStyle name="Comma 5 2 2 2 4 2" xfId="2368"/>
    <cellStyle name="Comma 5 2 2 2 5" xfId="2369"/>
    <cellStyle name="Comma 5 2 2 3" xfId="2370"/>
    <cellStyle name="Comma 5 2 2 3 2" xfId="2371"/>
    <cellStyle name="Comma 5 2 2 3 2 2" xfId="2372"/>
    <cellStyle name="Comma 5 2 2 3 3" xfId="2373"/>
    <cellStyle name="Comma 5 2 2 4" xfId="2374"/>
    <cellStyle name="Comma 5 2 2 4 2" xfId="2375"/>
    <cellStyle name="Comma 5 2 2 4 2 2" xfId="2376"/>
    <cellStyle name="Comma 5 2 2 4 3" xfId="2377"/>
    <cellStyle name="Comma 5 2 2 5" xfId="2378"/>
    <cellStyle name="Comma 5 2 2 5 2" xfId="2379"/>
    <cellStyle name="Comma 5 2 2 6" xfId="2380"/>
    <cellStyle name="Comma 5 2 3" xfId="2381"/>
    <cellStyle name="Comma 5 2 3 2" xfId="2382"/>
    <cellStyle name="Comma 5 2 3 2 2" xfId="2383"/>
    <cellStyle name="Comma 5 2 3 2 2 2" xfId="2384"/>
    <cellStyle name="Comma 5 2 3 2 2 2 2" xfId="2385"/>
    <cellStyle name="Comma 5 2 3 2 2 3" xfId="2386"/>
    <cellStyle name="Comma 5 2 3 2 3" xfId="2387"/>
    <cellStyle name="Comma 5 2 3 2 3 2" xfId="2388"/>
    <cellStyle name="Comma 5 2 3 2 3 2 2" xfId="2389"/>
    <cellStyle name="Comma 5 2 3 2 3 3" xfId="2390"/>
    <cellStyle name="Comma 5 2 3 2 4" xfId="2391"/>
    <cellStyle name="Comma 5 2 3 2 4 2" xfId="2392"/>
    <cellStyle name="Comma 5 2 3 2 5" xfId="2393"/>
    <cellStyle name="Comma 5 2 3 3" xfId="2394"/>
    <cellStyle name="Comma 5 2 3 3 2" xfId="2395"/>
    <cellStyle name="Comma 5 2 3 3 2 2" xfId="2396"/>
    <cellStyle name="Comma 5 2 3 3 3" xfId="2397"/>
    <cellStyle name="Comma 5 2 3 4" xfId="2398"/>
    <cellStyle name="Comma 5 2 3 4 2" xfId="2399"/>
    <cellStyle name="Comma 5 2 3 4 2 2" xfId="2400"/>
    <cellStyle name="Comma 5 2 3 4 3" xfId="2401"/>
    <cellStyle name="Comma 5 2 3 5" xfId="2402"/>
    <cellStyle name="Comma 5 2 3 5 2" xfId="2403"/>
    <cellStyle name="Comma 5 2 3 6" xfId="2404"/>
    <cellStyle name="Comma 5 2 4" xfId="2405"/>
    <cellStyle name="Comma 5 2 4 2" xfId="2406"/>
    <cellStyle name="Comma 5 2 4 2 2" xfId="2407"/>
    <cellStyle name="Comma 5 2 4 2 2 2" xfId="2408"/>
    <cellStyle name="Comma 5 2 4 2 3" xfId="2409"/>
    <cellStyle name="Comma 5 2 4 3" xfId="2410"/>
    <cellStyle name="Comma 5 2 4 3 2" xfId="2411"/>
    <cellStyle name="Comma 5 2 4 3 2 2" xfId="2412"/>
    <cellStyle name="Comma 5 2 4 3 3" xfId="2413"/>
    <cellStyle name="Comma 5 2 4 4" xfId="2414"/>
    <cellStyle name="Comma 5 2 4 4 2" xfId="2415"/>
    <cellStyle name="Comma 5 2 4 5" xfId="2416"/>
    <cellStyle name="Comma 5 2 5" xfId="2417"/>
    <cellStyle name="Comma 5 2 5 2" xfId="2418"/>
    <cellStyle name="Comma 5 2 5 2 2" xfId="2419"/>
    <cellStyle name="Comma 5 2 5 2 2 2" xfId="2420"/>
    <cellStyle name="Comma 5 2 5 2 3" xfId="2421"/>
    <cellStyle name="Comma 5 2 5 3" xfId="2422"/>
    <cellStyle name="Comma 5 2 5 3 2" xfId="2423"/>
    <cellStyle name="Comma 5 2 5 4" xfId="2424"/>
    <cellStyle name="Comma 5 2 6" xfId="2425"/>
    <cellStyle name="Comma 5 2 6 2" xfId="2426"/>
    <cellStyle name="Comma 5 2 6 2 2" xfId="2427"/>
    <cellStyle name="Comma 5 2 6 3" xfId="2428"/>
    <cellStyle name="Comma 5 2 7" xfId="2429"/>
    <cellStyle name="Comma 5 2 7 2" xfId="2430"/>
    <cellStyle name="Comma 5 2 7 2 2" xfId="2431"/>
    <cellStyle name="Comma 5 2 7 3" xfId="2432"/>
    <cellStyle name="Comma 5 2 8" xfId="2433"/>
    <cellStyle name="Comma 5 2 8 2" xfId="2434"/>
    <cellStyle name="Comma 5 2 9" xfId="2435"/>
    <cellStyle name="Comma 5 3" xfId="278"/>
    <cellStyle name="Comma 5 3 2" xfId="2437"/>
    <cellStyle name="Comma 5 3 2 2" xfId="2438"/>
    <cellStyle name="Comma 5 3 2 2 2" xfId="2439"/>
    <cellStyle name="Comma 5 3 2 2 2 2" xfId="2440"/>
    <cellStyle name="Comma 5 3 2 2 3" xfId="2441"/>
    <cellStyle name="Comma 5 3 2 3" xfId="2442"/>
    <cellStyle name="Comma 5 3 2 3 2" xfId="2443"/>
    <cellStyle name="Comma 5 3 2 3 2 2" xfId="2444"/>
    <cellStyle name="Comma 5 3 2 3 3" xfId="2445"/>
    <cellStyle name="Comma 5 3 2 4" xfId="2446"/>
    <cellStyle name="Comma 5 3 2 4 2" xfId="2447"/>
    <cellStyle name="Comma 5 3 2 5" xfId="2448"/>
    <cellStyle name="Comma 5 3 3" xfId="2449"/>
    <cellStyle name="Comma 5 3 3 2" xfId="2450"/>
    <cellStyle name="Comma 5 3 3 2 2" xfId="2451"/>
    <cellStyle name="Comma 5 3 3 3" xfId="2452"/>
    <cellStyle name="Comma 5 3 4" xfId="2453"/>
    <cellStyle name="Comma 5 3 4 2" xfId="2454"/>
    <cellStyle name="Comma 5 3 4 2 2" xfId="2455"/>
    <cellStyle name="Comma 5 3 4 3" xfId="2456"/>
    <cellStyle name="Comma 5 3 5" xfId="2457"/>
    <cellStyle name="Comma 5 3 5 2" xfId="2458"/>
    <cellStyle name="Comma 5 3 6" xfId="2459"/>
    <cellStyle name="Comma 5 3 7" xfId="2436"/>
    <cellStyle name="Comma 5 4" xfId="268"/>
    <cellStyle name="Comma 5 4 2" xfId="2461"/>
    <cellStyle name="Comma 5 4 2 2" xfId="2462"/>
    <cellStyle name="Comma 5 4 2 2 2" xfId="2463"/>
    <cellStyle name="Comma 5 4 2 2 2 2" xfId="2464"/>
    <cellStyle name="Comma 5 4 2 2 3" xfId="2465"/>
    <cellStyle name="Comma 5 4 2 3" xfId="2466"/>
    <cellStyle name="Comma 5 4 2 3 2" xfId="2467"/>
    <cellStyle name="Comma 5 4 2 3 2 2" xfId="2468"/>
    <cellStyle name="Comma 5 4 2 3 3" xfId="2469"/>
    <cellStyle name="Comma 5 4 2 4" xfId="2470"/>
    <cellStyle name="Comma 5 4 2 4 2" xfId="2471"/>
    <cellStyle name="Comma 5 4 2 5" xfId="2472"/>
    <cellStyle name="Comma 5 4 3" xfId="2473"/>
    <cellStyle name="Comma 5 4 3 2" xfId="2474"/>
    <cellStyle name="Comma 5 4 3 2 2" xfId="2475"/>
    <cellStyle name="Comma 5 4 3 3" xfId="2476"/>
    <cellStyle name="Comma 5 4 4" xfId="2477"/>
    <cellStyle name="Comma 5 4 4 2" xfId="2478"/>
    <cellStyle name="Comma 5 4 4 2 2" xfId="2479"/>
    <cellStyle name="Comma 5 4 4 3" xfId="2480"/>
    <cellStyle name="Comma 5 4 5" xfId="2481"/>
    <cellStyle name="Comma 5 4 5 2" xfId="2482"/>
    <cellStyle name="Comma 5 4 6" xfId="2483"/>
    <cellStyle name="Comma 5 4 7" xfId="2460"/>
    <cellStyle name="Comma 5 5" xfId="285"/>
    <cellStyle name="Comma 5 5 2" xfId="2485"/>
    <cellStyle name="Comma 5 5 2 2" xfId="2486"/>
    <cellStyle name="Comma 5 5 2 2 2" xfId="2487"/>
    <cellStyle name="Comma 5 5 2 3" xfId="2488"/>
    <cellStyle name="Comma 5 5 3" xfId="2489"/>
    <cellStyle name="Comma 5 5 3 2" xfId="2490"/>
    <cellStyle name="Comma 5 5 3 2 2" xfId="2491"/>
    <cellStyle name="Comma 5 5 3 3" xfId="2492"/>
    <cellStyle name="Comma 5 5 4" xfId="2493"/>
    <cellStyle name="Comma 5 5 4 2" xfId="2494"/>
    <cellStyle name="Comma 5 5 5" xfId="2495"/>
    <cellStyle name="Comma 5 5 6" xfId="2484"/>
    <cellStyle name="Comma 5 6" xfId="260"/>
    <cellStyle name="Comma 5 6 2" xfId="2497"/>
    <cellStyle name="Comma 5 6 2 2" xfId="2498"/>
    <cellStyle name="Comma 5 6 2 2 2" xfId="2499"/>
    <cellStyle name="Comma 5 6 2 3" xfId="2500"/>
    <cellStyle name="Comma 5 6 3" xfId="2501"/>
    <cellStyle name="Comma 5 6 3 2" xfId="2502"/>
    <cellStyle name="Comma 5 6 4" xfId="2503"/>
    <cellStyle name="Comma 5 6 5" xfId="2496"/>
    <cellStyle name="Comma 5 7" xfId="198"/>
    <cellStyle name="Comma 5 7 2" xfId="2505"/>
    <cellStyle name="Comma 5 7 2 2" xfId="2506"/>
    <cellStyle name="Comma 5 7 3" xfId="2507"/>
    <cellStyle name="Comma 5 7 4" xfId="2504"/>
    <cellStyle name="Comma 5 8" xfId="2508"/>
    <cellStyle name="Comma 5 8 2" xfId="2509"/>
    <cellStyle name="Comma 5 8 2 2" xfId="2510"/>
    <cellStyle name="Comma 5 8 3" xfId="2511"/>
    <cellStyle name="Comma 5 9" xfId="2512"/>
    <cellStyle name="Comma 5 9 2" xfId="2513"/>
    <cellStyle name="Comma 6" xfId="64"/>
    <cellStyle name="Comma 6 10" xfId="2514"/>
    <cellStyle name="Comma 6 2" xfId="199"/>
    <cellStyle name="Comma 6 2 2" xfId="2516"/>
    <cellStyle name="Comma 6 2 2 2" xfId="2517"/>
    <cellStyle name="Comma 6 2 2 2 2" xfId="2518"/>
    <cellStyle name="Comma 6 2 2 2 2 2" xfId="2519"/>
    <cellStyle name="Comma 6 2 2 2 3" xfId="2520"/>
    <cellStyle name="Comma 6 2 2 3" xfId="2521"/>
    <cellStyle name="Comma 6 2 2 3 2" xfId="2522"/>
    <cellStyle name="Comma 6 2 2 3 2 2" xfId="2523"/>
    <cellStyle name="Comma 6 2 2 3 3" xfId="2524"/>
    <cellStyle name="Comma 6 2 2 4" xfId="2525"/>
    <cellStyle name="Comma 6 2 2 4 2" xfId="2526"/>
    <cellStyle name="Comma 6 2 2 5" xfId="2527"/>
    <cellStyle name="Comma 6 2 3" xfId="2528"/>
    <cellStyle name="Comma 6 2 3 2" xfId="2529"/>
    <cellStyle name="Comma 6 2 3 2 2" xfId="2530"/>
    <cellStyle name="Comma 6 2 3 3" xfId="2531"/>
    <cellStyle name="Comma 6 2 4" xfId="2532"/>
    <cellStyle name="Comma 6 2 4 2" xfId="2533"/>
    <cellStyle name="Comma 6 2 4 2 2" xfId="2534"/>
    <cellStyle name="Comma 6 2 4 3" xfId="2535"/>
    <cellStyle name="Comma 6 2 5" xfId="2536"/>
    <cellStyle name="Comma 6 2 5 2" xfId="2537"/>
    <cellStyle name="Comma 6 2 6" xfId="2538"/>
    <cellStyle name="Comma 6 2 7" xfId="2515"/>
    <cellStyle name="Comma 6 3" xfId="2539"/>
    <cellStyle name="Comma 6 3 2" xfId="2540"/>
    <cellStyle name="Comma 6 3 2 2" xfId="2541"/>
    <cellStyle name="Comma 6 3 2 2 2" xfId="2542"/>
    <cellStyle name="Comma 6 3 2 2 2 2" xfId="2543"/>
    <cellStyle name="Comma 6 3 2 2 3" xfId="2544"/>
    <cellStyle name="Comma 6 3 2 3" xfId="2545"/>
    <cellStyle name="Comma 6 3 2 3 2" xfId="2546"/>
    <cellStyle name="Comma 6 3 2 3 2 2" xfId="2547"/>
    <cellStyle name="Comma 6 3 2 3 3" xfId="2548"/>
    <cellStyle name="Comma 6 3 2 4" xfId="2549"/>
    <cellStyle name="Comma 6 3 2 4 2" xfId="2550"/>
    <cellStyle name="Comma 6 3 2 5" xfId="2551"/>
    <cellStyle name="Comma 6 3 3" xfId="2552"/>
    <cellStyle name="Comma 6 3 3 2" xfId="2553"/>
    <cellStyle name="Comma 6 3 3 2 2" xfId="2554"/>
    <cellStyle name="Comma 6 3 3 3" xfId="2555"/>
    <cellStyle name="Comma 6 3 4" xfId="2556"/>
    <cellStyle name="Comma 6 3 4 2" xfId="2557"/>
    <cellStyle name="Comma 6 3 4 2 2" xfId="2558"/>
    <cellStyle name="Comma 6 3 4 3" xfId="2559"/>
    <cellStyle name="Comma 6 3 5" xfId="2560"/>
    <cellStyle name="Comma 6 3 5 2" xfId="2561"/>
    <cellStyle name="Comma 6 3 6" xfId="2562"/>
    <cellStyle name="Comma 6 4" xfId="2563"/>
    <cellStyle name="Comma 6 4 2" xfId="2564"/>
    <cellStyle name="Comma 6 4 2 2" xfId="2565"/>
    <cellStyle name="Comma 6 4 2 2 2" xfId="2566"/>
    <cellStyle name="Comma 6 4 2 3" xfId="2567"/>
    <cellStyle name="Comma 6 4 3" xfId="2568"/>
    <cellStyle name="Comma 6 4 3 2" xfId="2569"/>
    <cellStyle name="Comma 6 4 3 2 2" xfId="2570"/>
    <cellStyle name="Comma 6 4 3 3" xfId="2571"/>
    <cellStyle name="Comma 6 4 4" xfId="2572"/>
    <cellStyle name="Comma 6 4 4 2" xfId="2573"/>
    <cellStyle name="Comma 6 4 5" xfId="2574"/>
    <cellStyle name="Comma 6 5" xfId="2575"/>
    <cellStyle name="Comma 6 5 2" xfId="2576"/>
    <cellStyle name="Comma 6 5 2 2" xfId="2577"/>
    <cellStyle name="Comma 6 5 2 2 2" xfId="2578"/>
    <cellStyle name="Comma 6 5 2 3" xfId="2579"/>
    <cellStyle name="Comma 6 5 3" xfId="2580"/>
    <cellStyle name="Comma 6 5 3 2" xfId="2581"/>
    <cellStyle name="Comma 6 5 4" xfId="2582"/>
    <cellStyle name="Comma 6 6" xfId="2583"/>
    <cellStyle name="Comma 6 6 2" xfId="2584"/>
    <cellStyle name="Comma 6 6 2 2" xfId="2585"/>
    <cellStyle name="Comma 6 6 3" xfId="2586"/>
    <cellStyle name="Comma 6 7" xfId="2587"/>
    <cellStyle name="Comma 6 7 2" xfId="2588"/>
    <cellStyle name="Comma 6 7 2 2" xfId="2589"/>
    <cellStyle name="Comma 6 7 3" xfId="2590"/>
    <cellStyle name="Comma 6 8" xfId="2591"/>
    <cellStyle name="Comma 6 8 2" xfId="2592"/>
    <cellStyle name="Comma 6 9" xfId="2593"/>
    <cellStyle name="Comma 7" xfId="65"/>
    <cellStyle name="Comma 7 10" xfId="2594"/>
    <cellStyle name="Comma 7 2" xfId="2595"/>
    <cellStyle name="Comma 7 2 2" xfId="2596"/>
    <cellStyle name="Comma 7 2 2 2" xfId="2597"/>
    <cellStyle name="Comma 7 2 2 2 2" xfId="2598"/>
    <cellStyle name="Comma 7 2 2 2 2 2" xfId="2599"/>
    <cellStyle name="Comma 7 2 2 2 3" xfId="2600"/>
    <cellStyle name="Comma 7 2 2 3" xfId="2601"/>
    <cellStyle name="Comma 7 2 2 3 2" xfId="2602"/>
    <cellStyle name="Comma 7 2 2 3 2 2" xfId="2603"/>
    <cellStyle name="Comma 7 2 2 3 3" xfId="2604"/>
    <cellStyle name="Comma 7 2 2 4" xfId="2605"/>
    <cellStyle name="Comma 7 2 2 4 2" xfId="2606"/>
    <cellStyle name="Comma 7 2 2 5" xfId="2607"/>
    <cellStyle name="Comma 7 2 3" xfId="2608"/>
    <cellStyle name="Comma 7 2 3 2" xfId="2609"/>
    <cellStyle name="Comma 7 2 3 2 2" xfId="2610"/>
    <cellStyle name="Comma 7 2 3 3" xfId="2611"/>
    <cellStyle name="Comma 7 2 4" xfId="2612"/>
    <cellStyle name="Comma 7 2 4 2" xfId="2613"/>
    <cellStyle name="Comma 7 2 4 2 2" xfId="2614"/>
    <cellStyle name="Comma 7 2 4 3" xfId="2615"/>
    <cellStyle name="Comma 7 2 5" xfId="2616"/>
    <cellStyle name="Comma 7 2 5 2" xfId="2617"/>
    <cellStyle name="Comma 7 2 6" xfId="2618"/>
    <cellStyle name="Comma 7 3" xfId="2619"/>
    <cellStyle name="Comma 7 3 2" xfId="2620"/>
    <cellStyle name="Comma 7 3 2 2" xfId="2621"/>
    <cellStyle name="Comma 7 3 2 2 2" xfId="2622"/>
    <cellStyle name="Comma 7 3 2 2 2 2" xfId="2623"/>
    <cellStyle name="Comma 7 3 2 2 3" xfId="2624"/>
    <cellStyle name="Comma 7 3 2 3" xfId="2625"/>
    <cellStyle name="Comma 7 3 2 3 2" xfId="2626"/>
    <cellStyle name="Comma 7 3 2 3 2 2" xfId="2627"/>
    <cellStyle name="Comma 7 3 2 3 3" xfId="2628"/>
    <cellStyle name="Comma 7 3 2 4" xfId="2629"/>
    <cellStyle name="Comma 7 3 2 4 2" xfId="2630"/>
    <cellStyle name="Comma 7 3 2 5" xfId="2631"/>
    <cellStyle name="Comma 7 3 3" xfId="2632"/>
    <cellStyle name="Comma 7 3 3 2" xfId="2633"/>
    <cellStyle name="Comma 7 3 3 2 2" xfId="2634"/>
    <cellStyle name="Comma 7 3 3 3" xfId="2635"/>
    <cellStyle name="Comma 7 3 4" xfId="2636"/>
    <cellStyle name="Comma 7 3 4 2" xfId="2637"/>
    <cellStyle name="Comma 7 3 4 2 2" xfId="2638"/>
    <cellStyle name="Comma 7 3 4 3" xfId="2639"/>
    <cellStyle name="Comma 7 3 5" xfId="2640"/>
    <cellStyle name="Comma 7 3 5 2" xfId="2641"/>
    <cellStyle name="Comma 7 3 6" xfId="2642"/>
    <cellStyle name="Comma 7 4" xfId="2643"/>
    <cellStyle name="Comma 7 4 2" xfId="2644"/>
    <cellStyle name="Comma 7 4 2 2" xfId="2645"/>
    <cellStyle name="Comma 7 4 2 2 2" xfId="2646"/>
    <cellStyle name="Comma 7 4 2 3" xfId="2647"/>
    <cellStyle name="Comma 7 4 3" xfId="2648"/>
    <cellStyle name="Comma 7 4 3 2" xfId="2649"/>
    <cellStyle name="Comma 7 4 3 2 2" xfId="2650"/>
    <cellStyle name="Comma 7 4 3 3" xfId="2651"/>
    <cellStyle name="Comma 7 4 4" xfId="2652"/>
    <cellStyle name="Comma 7 4 4 2" xfId="2653"/>
    <cellStyle name="Comma 7 4 5" xfId="2654"/>
    <cellStyle name="Comma 7 5" xfId="2655"/>
    <cellStyle name="Comma 7 5 2" xfId="2656"/>
    <cellStyle name="Comma 7 5 2 2" xfId="2657"/>
    <cellStyle name="Comma 7 5 2 2 2" xfId="2658"/>
    <cellStyle name="Comma 7 5 2 3" xfId="2659"/>
    <cellStyle name="Comma 7 5 3" xfId="2660"/>
    <cellStyle name="Comma 7 5 3 2" xfId="2661"/>
    <cellStyle name="Comma 7 5 4" xfId="2662"/>
    <cellStyle name="Comma 7 6" xfId="2663"/>
    <cellStyle name="Comma 7 6 2" xfId="2664"/>
    <cellStyle name="Comma 7 6 2 2" xfId="2665"/>
    <cellStyle name="Comma 7 6 3" xfId="2666"/>
    <cellStyle name="Comma 7 7" xfId="2667"/>
    <cellStyle name="Comma 7 7 2" xfId="2668"/>
    <cellStyle name="Comma 7 7 2 2" xfId="2669"/>
    <cellStyle name="Comma 7 7 3" xfId="2670"/>
    <cellStyle name="Comma 7 8" xfId="2671"/>
    <cellStyle name="Comma 7 8 2" xfId="2672"/>
    <cellStyle name="Comma 7 9" xfId="2673"/>
    <cellStyle name="Comma 8" xfId="66"/>
    <cellStyle name="Comma 8 2" xfId="200"/>
    <cellStyle name="Comma 9" xfId="67"/>
    <cellStyle name="Comma 9 2" xfId="68"/>
    <cellStyle name="Comma 9 2 2" xfId="2676"/>
    <cellStyle name="Comma 9 2 2 2" xfId="2677"/>
    <cellStyle name="Comma 9 2 2 2 2" xfId="2678"/>
    <cellStyle name="Comma 9 2 2 3" xfId="2679"/>
    <cellStyle name="Comma 9 2 3" xfId="2680"/>
    <cellStyle name="Comma 9 2 3 2" xfId="2681"/>
    <cellStyle name="Comma 9 2 3 2 2" xfId="2682"/>
    <cellStyle name="Comma 9 2 3 3" xfId="2683"/>
    <cellStyle name="Comma 9 2 4" xfId="2684"/>
    <cellStyle name="Comma 9 2 4 2" xfId="2685"/>
    <cellStyle name="Comma 9 2 5" xfId="2686"/>
    <cellStyle name="Comma 9 2 6" xfId="2675"/>
    <cellStyle name="Comma 9 3" xfId="69"/>
    <cellStyle name="Comma 9 3 2" xfId="186"/>
    <cellStyle name="Comma 9 3 2 2" xfId="2689"/>
    <cellStyle name="Comma 9 3 2 3" xfId="2688"/>
    <cellStyle name="Comma 9 3 3" xfId="2690"/>
    <cellStyle name="Comma 9 3 4" xfId="2687"/>
    <cellStyle name="Comma 9 4" xfId="2691"/>
    <cellStyle name="Comma 9 4 2" xfId="2692"/>
    <cellStyle name="Comma 9 4 2 2" xfId="2693"/>
    <cellStyle name="Comma 9 4 3" xfId="2694"/>
    <cellStyle name="Comma 9 5" xfId="2695"/>
    <cellStyle name="Comma 9 5 2" xfId="2696"/>
    <cellStyle name="Comma 9 6" xfId="2697"/>
    <cellStyle name="Comma 9 7" xfId="2674"/>
    <cellStyle name="Comma0" xfId="70"/>
    <cellStyle name="Comma0 2" xfId="71"/>
    <cellStyle name="Comma0 2 2" xfId="219"/>
    <cellStyle name="Comma0 3" xfId="2698"/>
    <cellStyle name="Cost Report" xfId="72"/>
    <cellStyle name="Currency 10" xfId="3809"/>
    <cellStyle name="Currency 11" xfId="3816"/>
    <cellStyle name="Currency 12" xfId="3832"/>
    <cellStyle name="Currency 13" xfId="3839"/>
    <cellStyle name="Currency 14" xfId="3844"/>
    <cellStyle name="Currency 15" xfId="3850"/>
    <cellStyle name="Currency 2" xfId="73"/>
    <cellStyle name="Currency 2 2" xfId="74"/>
    <cellStyle name="Currency 2 2 2" xfId="281"/>
    <cellStyle name="Currency 2 2 3" xfId="265"/>
    <cellStyle name="Currency 2 2 4" xfId="286"/>
    <cellStyle name="Currency 2 2 5" xfId="259"/>
    <cellStyle name="Currency 2 2 6" xfId="201"/>
    <cellStyle name="Currency 2 3" xfId="245"/>
    <cellStyle name="Currency 2 4" xfId="257"/>
    <cellStyle name="Currency 2 5" xfId="303"/>
    <cellStyle name="Currency 2 6" xfId="322"/>
    <cellStyle name="Currency 2 7" xfId="338"/>
    <cellStyle name="Currency 3" xfId="75"/>
    <cellStyle name="Currency 3 2" xfId="172"/>
    <cellStyle name="Currency 3 2 2" xfId="246"/>
    <cellStyle name="Currency 3 2 2 2" xfId="2702"/>
    <cellStyle name="Currency 3 2 2 2 2" xfId="2703"/>
    <cellStyle name="Currency 3 2 2 3" xfId="2704"/>
    <cellStyle name="Currency 3 2 2 4" xfId="2701"/>
    <cellStyle name="Currency 3 2 3" xfId="2705"/>
    <cellStyle name="Currency 3 2 4" xfId="2706"/>
    <cellStyle name="Currency 3 2 4 2" xfId="2707"/>
    <cellStyle name="Currency 3 2 4 2 2" xfId="2708"/>
    <cellStyle name="Currency 3 2 4 3" xfId="2709"/>
    <cellStyle name="Currency 3 2 5" xfId="2710"/>
    <cellStyle name="Currency 3 2 5 2" xfId="2711"/>
    <cellStyle name="Currency 3 2 6" xfId="2712"/>
    <cellStyle name="Currency 3 2 7" xfId="2700"/>
    <cellStyle name="Currency 3 3" xfId="282"/>
    <cellStyle name="Currency 3 3 2" xfId="2714"/>
    <cellStyle name="Currency 3 3 2 2" xfId="2715"/>
    <cellStyle name="Currency 3 3 3" xfId="2716"/>
    <cellStyle name="Currency 3 3 4" xfId="2713"/>
    <cellStyle name="Currency 3 4" xfId="264"/>
    <cellStyle name="Currency 3 4 2" xfId="2718"/>
    <cellStyle name="Currency 3 4 2 2" xfId="2719"/>
    <cellStyle name="Currency 3 4 3" xfId="2720"/>
    <cellStyle name="Currency 3 4 4" xfId="2717"/>
    <cellStyle name="Currency 3 5" xfId="287"/>
    <cellStyle name="Currency 3 5 2" xfId="2722"/>
    <cellStyle name="Currency 3 5 3" xfId="2721"/>
    <cellStyle name="Currency 3 6" xfId="258"/>
    <cellStyle name="Currency 3 6 2" xfId="2723"/>
    <cellStyle name="Currency 3 7" xfId="2699"/>
    <cellStyle name="Currency 4" xfId="76"/>
    <cellStyle name="Currency 4 2" xfId="77"/>
    <cellStyle name="Currency 4 2 2" xfId="237"/>
    <cellStyle name="Currency 4 2 2 2" xfId="2727"/>
    <cellStyle name="Currency 4 2 2 2 2" xfId="2728"/>
    <cellStyle name="Currency 4 2 2 3" xfId="2729"/>
    <cellStyle name="Currency 4 2 2 4" xfId="2726"/>
    <cellStyle name="Currency 4 2 3" xfId="2730"/>
    <cellStyle name="Currency 4 2 3 2" xfId="2731"/>
    <cellStyle name="Currency 4 2 3 2 2" xfId="2732"/>
    <cellStyle name="Currency 4 2 3 3" xfId="2733"/>
    <cellStyle name="Currency 4 2 4" xfId="2734"/>
    <cellStyle name="Currency 4 2 4 2" xfId="2735"/>
    <cellStyle name="Currency 4 2 5" xfId="2736"/>
    <cellStyle name="Currency 4 2 6" xfId="2725"/>
    <cellStyle name="Currency 4 3" xfId="189"/>
    <cellStyle name="Currency 4 3 2" xfId="2738"/>
    <cellStyle name="Currency 4 3 2 2" xfId="2739"/>
    <cellStyle name="Currency 4 3 3" xfId="2740"/>
    <cellStyle name="Currency 4 3 4" xfId="2737"/>
    <cellStyle name="Currency 4 4" xfId="283"/>
    <cellStyle name="Currency 4 4 2" xfId="2742"/>
    <cellStyle name="Currency 4 4 2 2" xfId="2743"/>
    <cellStyle name="Currency 4 4 3" xfId="2744"/>
    <cellStyle name="Currency 4 4 4" xfId="2741"/>
    <cellStyle name="Currency 4 5" xfId="263"/>
    <cellStyle name="Currency 4 5 2" xfId="2746"/>
    <cellStyle name="Currency 4 5 3" xfId="2745"/>
    <cellStyle name="Currency 4 6" xfId="288"/>
    <cellStyle name="Currency 4 6 2" xfId="2747"/>
    <cellStyle name="Currency 4 7" xfId="308"/>
    <cellStyle name="Currency 4 8" xfId="2724"/>
    <cellStyle name="Currency 5" xfId="78"/>
    <cellStyle name="Currency 5 2" xfId="284"/>
    <cellStyle name="Currency 5 2 2" xfId="2750"/>
    <cellStyle name="Currency 5 2 2 2" xfId="2751"/>
    <cellStyle name="Currency 5 2 3" xfId="2752"/>
    <cellStyle name="Currency 5 2 4" xfId="2749"/>
    <cellStyle name="Currency 5 3" xfId="262"/>
    <cellStyle name="Currency 5 3 2" xfId="2754"/>
    <cellStyle name="Currency 5 3 3" xfId="2753"/>
    <cellStyle name="Currency 5 4" xfId="289"/>
    <cellStyle name="Currency 5 4 2" xfId="2755"/>
    <cellStyle name="Currency 5 5" xfId="309"/>
    <cellStyle name="Currency 5 6" xfId="203"/>
    <cellStyle name="Currency 5 7" xfId="2748"/>
    <cellStyle name="Currency 6" xfId="179"/>
    <cellStyle name="Currency 6 2" xfId="213"/>
    <cellStyle name="Currency 6 2 2" xfId="2758"/>
    <cellStyle name="Currency 6 2 2 2" xfId="2759"/>
    <cellStyle name="Currency 6 2 3" xfId="2760"/>
    <cellStyle name="Currency 6 2 4" xfId="2757"/>
    <cellStyle name="Currency 6 3" xfId="2761"/>
    <cellStyle name="Currency 6 3 2" xfId="2762"/>
    <cellStyle name="Currency 6 4" xfId="2763"/>
    <cellStyle name="Currency 6 5" xfId="2756"/>
    <cellStyle name="Currency 7" xfId="214"/>
    <cellStyle name="Currency 8" xfId="229"/>
    <cellStyle name="Currency 9" xfId="247"/>
    <cellStyle name="Currency 9 2" xfId="3827"/>
    <cellStyle name="Currency 9 2 2" xfId="3836"/>
    <cellStyle name="Currency0" xfId="79"/>
    <cellStyle name="Currency0 2" xfId="80"/>
    <cellStyle name="Currency0 2 2" xfId="220"/>
    <cellStyle name="Currency0 3" xfId="2764"/>
    <cellStyle name="Date" xfId="81"/>
    <cellStyle name="Date 2" xfId="82"/>
    <cellStyle name="Date 2 2" xfId="221"/>
    <cellStyle name="Date 3" xfId="2765"/>
    <cellStyle name="Emphasis 1" xfId="83"/>
    <cellStyle name="Emphasis 2" xfId="84"/>
    <cellStyle name="Emphasis 3" xfId="85"/>
    <cellStyle name="Explanatory Text" xfId="86" builtinId="53" customBuiltin="1"/>
    <cellStyle name="Explanatory Text 2" xfId="2766"/>
    <cellStyle name="Fixed" xfId="87"/>
    <cellStyle name="Fixed 2" xfId="88"/>
    <cellStyle name="Fixed 2 2" xfId="222"/>
    <cellStyle name="Fixed 3" xfId="2767"/>
    <cellStyle name="Good" xfId="89" builtinId="26" customBuiltin="1"/>
    <cellStyle name="Good 2" xfId="170"/>
    <cellStyle name="Grey" xfId="90"/>
    <cellStyle name="Heading 1" xfId="91" builtinId="16" customBuiltin="1"/>
    <cellStyle name="Heading 1 2" xfId="2768"/>
    <cellStyle name="Heading 1 3" xfId="2769"/>
    <cellStyle name="Heading 2" xfId="92" builtinId="17" customBuiltin="1"/>
    <cellStyle name="Heading 2 2" xfId="2770"/>
    <cellStyle name="Heading 2 3" xfId="2771"/>
    <cellStyle name="Heading 3" xfId="93" builtinId="18" customBuiltin="1"/>
    <cellStyle name="Heading 3 2" xfId="202"/>
    <cellStyle name="Heading 3 2 2" xfId="2772"/>
    <cellStyle name="Heading 4" xfId="94" builtinId="19" customBuiltin="1"/>
    <cellStyle name="Heading 4 2" xfId="2773"/>
    <cellStyle name="Hyperlink 2" xfId="171"/>
    <cellStyle name="Hyperlink 3" xfId="3826"/>
    <cellStyle name="Input" xfId="95" builtinId="20" customBuiltin="1"/>
    <cellStyle name="Input [yellow]" xfId="96"/>
    <cellStyle name="Input 2" xfId="357"/>
    <cellStyle name="Input 2 2" xfId="2774"/>
    <cellStyle name="Linked Cell" xfId="97" builtinId="24" customBuiltin="1"/>
    <cellStyle name="Linked Cell 2" xfId="2775"/>
    <cellStyle name="Neutral" xfId="98" builtinId="28" customBuiltin="1"/>
    <cellStyle name="Neutral 2" xfId="2776"/>
    <cellStyle name="no dec" xfId="99"/>
    <cellStyle name="Normal" xfId="0" builtinId="0"/>
    <cellStyle name="Normal - Style1" xfId="100"/>
    <cellStyle name="Normal 10" xfId="101"/>
    <cellStyle name="Normal 10 10" xfId="2777"/>
    <cellStyle name="Normal 10 11" xfId="3848"/>
    <cellStyle name="Normal 10 2" xfId="204"/>
    <cellStyle name="Normal 10 2 2" xfId="2779"/>
    <cellStyle name="Normal 10 2 2 2" xfId="2780"/>
    <cellStyle name="Normal 10 2 2 2 2" xfId="2781"/>
    <cellStyle name="Normal 10 2 2 2 2 2" xfId="2782"/>
    <cellStyle name="Normal 10 2 2 2 3" xfId="2783"/>
    <cellStyle name="Normal 10 2 2 3" xfId="2784"/>
    <cellStyle name="Normal 10 2 2 3 2" xfId="2785"/>
    <cellStyle name="Normal 10 2 2 3 2 2" xfId="2786"/>
    <cellStyle name="Normal 10 2 2 3 3" xfId="2787"/>
    <cellStyle name="Normal 10 2 2 4" xfId="2788"/>
    <cellStyle name="Normal 10 2 2 4 2" xfId="2789"/>
    <cellStyle name="Normal 10 2 2 5" xfId="2790"/>
    <cellStyle name="Normal 10 2 3" xfId="2791"/>
    <cellStyle name="Normal 10 2 3 2" xfId="2792"/>
    <cellStyle name="Normal 10 2 3 2 2" xfId="2793"/>
    <cellStyle name="Normal 10 2 3 3" xfId="2794"/>
    <cellStyle name="Normal 10 2 4" xfId="2795"/>
    <cellStyle name="Normal 10 2 4 2" xfId="2796"/>
    <cellStyle name="Normal 10 2 4 2 2" xfId="2797"/>
    <cellStyle name="Normal 10 2 4 3" xfId="2798"/>
    <cellStyle name="Normal 10 2 5" xfId="2799"/>
    <cellStyle name="Normal 10 2 5 2" xfId="2800"/>
    <cellStyle name="Normal 10 2 6" xfId="2801"/>
    <cellStyle name="Normal 10 2 7" xfId="2778"/>
    <cellStyle name="Normal 10 3" xfId="2802"/>
    <cellStyle name="Normal 10 3 2" xfId="2803"/>
    <cellStyle name="Normal 10 3 2 2" xfId="2804"/>
    <cellStyle name="Normal 10 3 2 2 2" xfId="2805"/>
    <cellStyle name="Normal 10 3 2 2 2 2" xfId="2806"/>
    <cellStyle name="Normal 10 3 2 2 3" xfId="2807"/>
    <cellStyle name="Normal 10 3 2 3" xfId="2808"/>
    <cellStyle name="Normal 10 3 2 3 2" xfId="2809"/>
    <cellStyle name="Normal 10 3 2 3 2 2" xfId="2810"/>
    <cellStyle name="Normal 10 3 2 3 3" xfId="2811"/>
    <cellStyle name="Normal 10 3 2 4" xfId="2812"/>
    <cellStyle name="Normal 10 3 2 4 2" xfId="2813"/>
    <cellStyle name="Normal 10 3 2 5" xfId="2814"/>
    <cellStyle name="Normal 10 3 3" xfId="2815"/>
    <cellStyle name="Normal 10 3 3 2" xfId="2816"/>
    <cellStyle name="Normal 10 3 3 2 2" xfId="2817"/>
    <cellStyle name="Normal 10 3 3 3" xfId="2818"/>
    <cellStyle name="Normal 10 3 4" xfId="2819"/>
    <cellStyle name="Normal 10 3 4 2" xfId="2820"/>
    <cellStyle name="Normal 10 3 4 2 2" xfId="2821"/>
    <cellStyle name="Normal 10 3 4 3" xfId="2822"/>
    <cellStyle name="Normal 10 3 5" xfId="2823"/>
    <cellStyle name="Normal 10 3 5 2" xfId="2824"/>
    <cellStyle name="Normal 10 3 6" xfId="2825"/>
    <cellStyle name="Normal 10 4" xfId="2826"/>
    <cellStyle name="Normal 10 4 2" xfId="2827"/>
    <cellStyle name="Normal 10 4 2 2" xfId="2828"/>
    <cellStyle name="Normal 10 4 2 2 2" xfId="2829"/>
    <cellStyle name="Normal 10 4 2 3" xfId="2830"/>
    <cellStyle name="Normal 10 4 3" xfId="2831"/>
    <cellStyle name="Normal 10 4 3 2" xfId="2832"/>
    <cellStyle name="Normal 10 4 3 2 2" xfId="2833"/>
    <cellStyle name="Normal 10 4 3 3" xfId="2834"/>
    <cellStyle name="Normal 10 4 4" xfId="2835"/>
    <cellStyle name="Normal 10 4 4 2" xfId="2836"/>
    <cellStyle name="Normal 10 4 5" xfId="2837"/>
    <cellStyle name="Normal 10 5" xfId="2838"/>
    <cellStyle name="Normal 10 5 2" xfId="2839"/>
    <cellStyle name="Normal 10 5 2 2" xfId="2840"/>
    <cellStyle name="Normal 10 5 2 2 2" xfId="2841"/>
    <cellStyle name="Normal 10 5 2 3" xfId="2842"/>
    <cellStyle name="Normal 10 5 3" xfId="2843"/>
    <cellStyle name="Normal 10 5 3 2" xfId="2844"/>
    <cellStyle name="Normal 10 5 4" xfId="2845"/>
    <cellStyle name="Normal 10 6" xfId="2846"/>
    <cellStyle name="Normal 10 6 2" xfId="2847"/>
    <cellStyle name="Normal 10 6 2 2" xfId="2848"/>
    <cellStyle name="Normal 10 6 3" xfId="2849"/>
    <cellStyle name="Normal 10 7" xfId="2850"/>
    <cellStyle name="Normal 10 7 2" xfId="2851"/>
    <cellStyle name="Normal 10 7 2 2" xfId="2852"/>
    <cellStyle name="Normal 10 7 3" xfId="2853"/>
    <cellStyle name="Normal 10 8" xfId="2854"/>
    <cellStyle name="Normal 10 8 2" xfId="2855"/>
    <cellStyle name="Normal 10 9" xfId="2856"/>
    <cellStyle name="Normal 100" xfId="2857"/>
    <cellStyle name="Normal 101" xfId="2858"/>
    <cellStyle name="Normal 102" xfId="2859"/>
    <cellStyle name="Normal 103" xfId="2860"/>
    <cellStyle name="Normal 104" xfId="2861"/>
    <cellStyle name="Normal 105" xfId="2862"/>
    <cellStyle name="Normal 106" xfId="2863"/>
    <cellStyle name="Normal 107" xfId="2864"/>
    <cellStyle name="Normal 108" xfId="2865"/>
    <cellStyle name="Normal 109" xfId="2866"/>
    <cellStyle name="Normal 11" xfId="102"/>
    <cellStyle name="Normal 11 2" xfId="205"/>
    <cellStyle name="Normal 11 2 2" xfId="2868"/>
    <cellStyle name="Normal 11 3" xfId="2867"/>
    <cellStyle name="Normal 110" xfId="2869"/>
    <cellStyle name="Normal 111" xfId="2870"/>
    <cellStyle name="Normal 112" xfId="2871"/>
    <cellStyle name="Normal 113" xfId="2872"/>
    <cellStyle name="Normal 114" xfId="2873"/>
    <cellStyle name="Normal 115" xfId="2874"/>
    <cellStyle name="Normal 116" xfId="2875"/>
    <cellStyle name="Normal 117" xfId="2876"/>
    <cellStyle name="Normal 118" xfId="2877"/>
    <cellStyle name="Normal 119" xfId="2878"/>
    <cellStyle name="Normal 12" xfId="103"/>
    <cellStyle name="Normal 12 2" xfId="232"/>
    <cellStyle name="Normal 12 2 2" xfId="2881"/>
    <cellStyle name="Normal 12 2 2 2" xfId="2882"/>
    <cellStyle name="Normal 12 2 2 2 2" xfId="2883"/>
    <cellStyle name="Normal 12 2 2 3" xfId="2884"/>
    <cellStyle name="Normal 12 2 3" xfId="2885"/>
    <cellStyle name="Normal 12 2 3 2" xfId="2886"/>
    <cellStyle name="Normal 12 2 3 2 2" xfId="2887"/>
    <cellStyle name="Normal 12 2 3 3" xfId="2888"/>
    <cellStyle name="Normal 12 2 4" xfId="2889"/>
    <cellStyle name="Normal 12 2 4 2" xfId="2890"/>
    <cellStyle name="Normal 12 2 5" xfId="2891"/>
    <cellStyle name="Normal 12 2 6" xfId="2880"/>
    <cellStyle name="Normal 12 3" xfId="212"/>
    <cellStyle name="Normal 12 3 2" xfId="2893"/>
    <cellStyle name="Normal 12 3 2 2" xfId="2894"/>
    <cellStyle name="Normal 12 3 3" xfId="2895"/>
    <cellStyle name="Normal 12 3 4" xfId="2892"/>
    <cellStyle name="Normal 12 4" xfId="2896"/>
    <cellStyle name="Normal 12 4 2" xfId="2897"/>
    <cellStyle name="Normal 12 4 2 2" xfId="2898"/>
    <cellStyle name="Normal 12 4 3" xfId="2899"/>
    <cellStyle name="Normal 12 5" xfId="2900"/>
    <cellStyle name="Normal 12 5 2" xfId="2901"/>
    <cellStyle name="Normal 12 6" xfId="2902"/>
    <cellStyle name="Normal 12 7" xfId="2879"/>
    <cellStyle name="Normal 12 8" xfId="3811"/>
    <cellStyle name="Normal 120" xfId="2903"/>
    <cellStyle name="Normal 121" xfId="2904"/>
    <cellStyle name="Normal 122" xfId="2905"/>
    <cellStyle name="Normal 123" xfId="2906"/>
    <cellStyle name="Normal 124" xfId="2907"/>
    <cellStyle name="Normal 125" xfId="2908"/>
    <cellStyle name="Normal 126" xfId="2909"/>
    <cellStyle name="Normal 127" xfId="2910"/>
    <cellStyle name="Normal 128" xfId="2911"/>
    <cellStyle name="Normal 129" xfId="2912"/>
    <cellStyle name="Normal 13" xfId="104"/>
    <cellStyle name="Normal 13 2" xfId="2914"/>
    <cellStyle name="Normal 13 2 2" xfId="2915"/>
    <cellStyle name="Normal 13 2 2 2" xfId="2916"/>
    <cellStyle name="Normal 13 2 2 2 2" xfId="2917"/>
    <cellStyle name="Normal 13 2 2 3" xfId="2918"/>
    <cellStyle name="Normal 13 2 3" xfId="2919"/>
    <cellStyle name="Normal 13 2 3 2" xfId="2920"/>
    <cellStyle name="Normal 13 2 3 2 2" xfId="2921"/>
    <cellStyle name="Normal 13 2 3 3" xfId="2922"/>
    <cellStyle name="Normal 13 2 4" xfId="2923"/>
    <cellStyle name="Normal 13 2 4 2" xfId="2924"/>
    <cellStyle name="Normal 13 2 5" xfId="2925"/>
    <cellStyle name="Normal 13 3" xfId="2926"/>
    <cellStyle name="Normal 13 3 2" xfId="2927"/>
    <cellStyle name="Normal 13 3 2 2" xfId="2928"/>
    <cellStyle name="Normal 13 3 3" xfId="2929"/>
    <cellStyle name="Normal 13 4" xfId="2930"/>
    <cellStyle name="Normal 13 4 2" xfId="2931"/>
    <cellStyle name="Normal 13 4 2 2" xfId="2932"/>
    <cellStyle name="Normal 13 4 3" xfId="2933"/>
    <cellStyle name="Normal 13 5" xfId="2934"/>
    <cellStyle name="Normal 13 5 2" xfId="2935"/>
    <cellStyle name="Normal 13 6" xfId="2936"/>
    <cellStyle name="Normal 13 7" xfId="2913"/>
    <cellStyle name="Normal 130" xfId="2937"/>
    <cellStyle name="Normal 131" xfId="2938"/>
    <cellStyle name="Normal 132" xfId="2939"/>
    <cellStyle name="Normal 133" xfId="2940"/>
    <cellStyle name="Normal 134" xfId="2941"/>
    <cellStyle name="Normal 135" xfId="2942"/>
    <cellStyle name="Normal 136" xfId="2943"/>
    <cellStyle name="Normal 137" xfId="2944"/>
    <cellStyle name="Normal 138" xfId="2945"/>
    <cellStyle name="Normal 139" xfId="2946"/>
    <cellStyle name="Normal 14" xfId="174"/>
    <cellStyle name="Normal 14 2" xfId="248"/>
    <cellStyle name="Normal 14 2 2" xfId="2947"/>
    <cellStyle name="Normal 14 3" xfId="2948"/>
    <cellStyle name="Normal 14 3 2" xfId="2949"/>
    <cellStyle name="Normal 14 3 2 2" xfId="2950"/>
    <cellStyle name="Normal 14 3 3" xfId="2951"/>
    <cellStyle name="Normal 14 4" xfId="2952"/>
    <cellStyle name="Normal 14 4 2" xfId="2953"/>
    <cellStyle name="Normal 14 4 2 2" xfId="2954"/>
    <cellStyle name="Normal 14 4 3" xfId="2955"/>
    <cellStyle name="Normal 140" xfId="2956"/>
    <cellStyle name="Normal 141" xfId="2957"/>
    <cellStyle name="Normal 142" xfId="360"/>
    <cellStyle name="Normal 143" xfId="3805"/>
    <cellStyle name="Normal 144" xfId="3808"/>
    <cellStyle name="Normal 145" xfId="3813"/>
    <cellStyle name="Normal 146" xfId="3818"/>
    <cellStyle name="Normal 147" xfId="3823"/>
    <cellStyle name="Normal 148" xfId="3828"/>
    <cellStyle name="Normal 149" xfId="3833"/>
    <cellStyle name="Normal 15" xfId="249"/>
    <cellStyle name="Normal 15 2" xfId="290"/>
    <cellStyle name="Normal 15 2 2" xfId="2960"/>
    <cellStyle name="Normal 15 2 2 2" xfId="2961"/>
    <cellStyle name="Normal 15 2 3" xfId="2962"/>
    <cellStyle name="Normal 15 2 4" xfId="2959"/>
    <cellStyle name="Normal 15 3" xfId="310"/>
    <cellStyle name="Normal 15 3 2" xfId="2964"/>
    <cellStyle name="Normal 15 3 2 2" xfId="2965"/>
    <cellStyle name="Normal 15 3 3" xfId="2966"/>
    <cellStyle name="Normal 15 3 4" xfId="2963"/>
    <cellStyle name="Normal 15 4" xfId="326"/>
    <cellStyle name="Normal 15 4 2" xfId="2967"/>
    <cellStyle name="Normal 15 5" xfId="291"/>
    <cellStyle name="Normal 15 5 2" xfId="2968"/>
    <cellStyle name="Normal 15 6" xfId="342"/>
    <cellStyle name="Normal 15 7" xfId="2958"/>
    <cellStyle name="Normal 150" xfId="3838"/>
    <cellStyle name="Normal 151" xfId="3842"/>
    <cellStyle name="Normal 152" xfId="3843"/>
    <cellStyle name="Normal 153" xfId="3846"/>
    <cellStyle name="Normal 154" xfId="3849"/>
    <cellStyle name="Normal 155" xfId="3852"/>
    <cellStyle name="Normal 156" xfId="3854"/>
    <cellStyle name="Normal 157" xfId="3856"/>
    <cellStyle name="Normal 16" xfId="250"/>
    <cellStyle name="Normal 16 2" xfId="2970"/>
    <cellStyle name="Normal 16 2 2" xfId="2971"/>
    <cellStyle name="Normal 16 2 2 2" xfId="2972"/>
    <cellStyle name="Normal 16 2 3" xfId="2973"/>
    <cellStyle name="Normal 16 3" xfId="2974"/>
    <cellStyle name="Normal 16 3 2" xfId="2975"/>
    <cellStyle name="Normal 16 3 2 2" xfId="2976"/>
    <cellStyle name="Normal 16 3 3" xfId="2977"/>
    <cellStyle name="Normal 16 4" xfId="2978"/>
    <cellStyle name="Normal 16 4 2" xfId="2979"/>
    <cellStyle name="Normal 16 5" xfId="2980"/>
    <cellStyle name="Normal 16 6" xfId="2969"/>
    <cellStyle name="Normal 17" xfId="234"/>
    <cellStyle name="Normal 17 2" xfId="2982"/>
    <cellStyle name="Normal 17 2 2" xfId="2983"/>
    <cellStyle name="Normal 17 2 2 2" xfId="2984"/>
    <cellStyle name="Normal 17 2 3" xfId="2985"/>
    <cellStyle name="Normal 17 3" xfId="2986"/>
    <cellStyle name="Normal 17 3 2" xfId="2987"/>
    <cellStyle name="Normal 17 4" xfId="2988"/>
    <cellStyle name="Normal 17 5" xfId="2989"/>
    <cellStyle name="Normal 17 6" xfId="2981"/>
    <cellStyle name="Normal 18" xfId="251"/>
    <cellStyle name="Normal 18 2" xfId="2991"/>
    <cellStyle name="Normal 18 2 2" xfId="2992"/>
    <cellStyle name="Normal 18 2 2 2" xfId="2993"/>
    <cellStyle name="Normal 18 2 3" xfId="2994"/>
    <cellStyle name="Normal 18 3" xfId="2995"/>
    <cellStyle name="Normal 18 3 2" xfId="2996"/>
    <cellStyle name="Normal 18 4" xfId="2997"/>
    <cellStyle name="Normal 18 5" xfId="2998"/>
    <cellStyle name="Normal 18 6" xfId="2990"/>
    <cellStyle name="Normal 19" xfId="252"/>
    <cellStyle name="Normal 19 2" xfId="3000"/>
    <cellStyle name="Normal 19 2 2" xfId="3001"/>
    <cellStyle name="Normal 19 2 2 2" xfId="3002"/>
    <cellStyle name="Normal 19 2 3" xfId="3003"/>
    <cellStyle name="Normal 19 3" xfId="3004"/>
    <cellStyle name="Normal 19 3 2" xfId="3005"/>
    <cellStyle name="Normal 19 4" xfId="3006"/>
    <cellStyle name="Normal 19 5" xfId="3007"/>
    <cellStyle name="Normal 19 6" xfId="2999"/>
    <cellStyle name="Normal 2" xfId="105"/>
    <cellStyle name="Normal 2 10" xfId="307"/>
    <cellStyle name="Normal 2 11" xfId="325"/>
    <cellStyle name="Normal 2 12" xfId="341"/>
    <cellStyle name="Normal 2 13" xfId="206"/>
    <cellStyle name="Normal 2 14" xfId="3857"/>
    <cellStyle name="Normal 2 2" xfId="106"/>
    <cellStyle name="Normal 2 2 2" xfId="107"/>
    <cellStyle name="Normal 2 2 2 2" xfId="108"/>
    <cellStyle name="Normal 2 2 2 2 2" xfId="208"/>
    <cellStyle name="Normal 2 2 2 2 2 2" xfId="3011"/>
    <cellStyle name="Normal 2 2 2 2 2 2 2" xfId="3012"/>
    <cellStyle name="Normal 2 2 2 2 2 3" xfId="3013"/>
    <cellStyle name="Normal 2 2 2 2 2 4" xfId="3010"/>
    <cellStyle name="Normal 2 2 2 2 3" xfId="3014"/>
    <cellStyle name="Normal 2 2 2 2 3 2" xfId="3015"/>
    <cellStyle name="Normal 2 2 2 2 3 2 2" xfId="3016"/>
    <cellStyle name="Normal 2 2 2 2 3 3" xfId="3017"/>
    <cellStyle name="Normal 2 2 2 2 4" xfId="3018"/>
    <cellStyle name="Normal 2 2 2 2 4 2" xfId="3019"/>
    <cellStyle name="Normal 2 2 2 2 5" xfId="3020"/>
    <cellStyle name="Normal 2 2 2 2 6" xfId="3009"/>
    <cellStyle name="Normal 2 2 2 3" xfId="239"/>
    <cellStyle name="Normal 2 2 2 3 2" xfId="3022"/>
    <cellStyle name="Normal 2 2 2 3 2 2" xfId="3023"/>
    <cellStyle name="Normal 2 2 2 3 3" xfId="3024"/>
    <cellStyle name="Normal 2 2 2 3 4" xfId="3021"/>
    <cellStyle name="Normal 2 2 2 4" xfId="293"/>
    <cellStyle name="Normal 2 2 2 4 2" xfId="3026"/>
    <cellStyle name="Normal 2 2 2 4 2 2" xfId="3027"/>
    <cellStyle name="Normal 2 2 2 4 3" xfId="3028"/>
    <cellStyle name="Normal 2 2 2 4 4" xfId="3025"/>
    <cellStyle name="Normal 2 2 2 5" xfId="312"/>
    <cellStyle name="Normal 2 2 2 5 2" xfId="3030"/>
    <cellStyle name="Normal 2 2 2 5 3" xfId="3029"/>
    <cellStyle name="Normal 2 2 2 6" xfId="328"/>
    <cellStyle name="Normal 2 2 2 6 2" xfId="3031"/>
    <cellStyle name="Normal 2 2 2 7" xfId="344"/>
    <cellStyle name="Normal 2 2 2 8" xfId="207"/>
    <cellStyle name="Normal 2 2 2_Budget12 -FTE's" xfId="109"/>
    <cellStyle name="Normal 2 2 3" xfId="110"/>
    <cellStyle name="Normal 2 2 3 2" xfId="223"/>
    <cellStyle name="Normal 2 2 3 2 2" xfId="3034"/>
    <cellStyle name="Normal 2 2 3 2 2 2" xfId="3035"/>
    <cellStyle name="Normal 2 2 3 2 2 2 2" xfId="3036"/>
    <cellStyle name="Normal 2 2 3 2 2 3" xfId="3037"/>
    <cellStyle name="Normal 2 2 3 2 3" xfId="3038"/>
    <cellStyle name="Normal 2 2 3 2 3 2" xfId="3039"/>
    <cellStyle name="Normal 2 2 3 2 3 2 2" xfId="3040"/>
    <cellStyle name="Normal 2 2 3 2 3 3" xfId="3041"/>
    <cellStyle name="Normal 2 2 3 2 4" xfId="3042"/>
    <cellStyle name="Normal 2 2 3 2 4 2" xfId="3043"/>
    <cellStyle name="Normal 2 2 3 2 5" xfId="3044"/>
    <cellStyle name="Normal 2 2 3 2 6" xfId="3033"/>
    <cellStyle name="Normal 2 2 3 3" xfId="3045"/>
    <cellStyle name="Normal 2 2 3 3 2" xfId="3046"/>
    <cellStyle name="Normal 2 2 3 3 2 2" xfId="3047"/>
    <cellStyle name="Normal 2 2 3 3 3" xfId="3048"/>
    <cellStyle name="Normal 2 2 3 4" xfId="3049"/>
    <cellStyle name="Normal 2 2 3 4 2" xfId="3050"/>
    <cellStyle name="Normal 2 2 3 4 2 2" xfId="3051"/>
    <cellStyle name="Normal 2 2 3 4 3" xfId="3052"/>
    <cellStyle name="Normal 2 2 3 5" xfId="3053"/>
    <cellStyle name="Normal 2 2 3 5 2" xfId="3054"/>
    <cellStyle name="Normal 2 2 3 6" xfId="3055"/>
    <cellStyle name="Normal 2 2 3 7" xfId="3032"/>
    <cellStyle name="Normal 2 2 4" xfId="111"/>
    <cellStyle name="Normal 2 2 4 2" xfId="3057"/>
    <cellStyle name="Normal 2 2 4 3" xfId="3058"/>
    <cellStyle name="Normal 2 2 4 4" xfId="3056"/>
    <cellStyle name="Normal 2 2 5" xfId="181"/>
    <cellStyle name="Normal 2 2 5 2" xfId="292"/>
    <cellStyle name="Normal 2 2 5 2 2" xfId="3061"/>
    <cellStyle name="Normal 2 2 5 2 2 2" xfId="3062"/>
    <cellStyle name="Normal 2 2 5 2 3" xfId="3063"/>
    <cellStyle name="Normal 2 2 5 2 4" xfId="3060"/>
    <cellStyle name="Normal 2 2 5 3" xfId="3064"/>
    <cellStyle name="Normal 2 2 5 3 2" xfId="3065"/>
    <cellStyle name="Normal 2 2 5 4" xfId="3066"/>
    <cellStyle name="Normal 2 2 5 5" xfId="3059"/>
    <cellStyle name="Normal 2 2 6" xfId="311"/>
    <cellStyle name="Normal 2 2 6 2" xfId="3068"/>
    <cellStyle name="Normal 2 2 6 2 2" xfId="3069"/>
    <cellStyle name="Normal 2 2 6 2 2 2" xfId="3070"/>
    <cellStyle name="Normal 2 2 6 2 3" xfId="3071"/>
    <cellStyle name="Normal 2 2 6 3" xfId="3072"/>
    <cellStyle name="Normal 2 2 6 3 2" xfId="3073"/>
    <cellStyle name="Normal 2 2 6 4" xfId="3074"/>
    <cellStyle name="Normal 2 2 6 5" xfId="3067"/>
    <cellStyle name="Normal 2 2 7" xfId="327"/>
    <cellStyle name="Normal 2 2 7 2" xfId="3076"/>
    <cellStyle name="Normal 2 2 7 2 2" xfId="3077"/>
    <cellStyle name="Normal 2 2 7 3" xfId="3078"/>
    <cellStyle name="Normal 2 2 7 4" xfId="3075"/>
    <cellStyle name="Normal 2 2 8" xfId="343"/>
    <cellStyle name="Normal 2 2 8 2" xfId="3080"/>
    <cellStyle name="Normal 2 2 8 2 2" xfId="3081"/>
    <cellStyle name="Normal 2 2 8 3" xfId="3082"/>
    <cellStyle name="Normal 2 2 8 4" xfId="3079"/>
    <cellStyle name="Normal 2 2 9" xfId="3008"/>
    <cellStyle name="Normal 2 2_Budget12 -FTE's" xfId="112"/>
    <cellStyle name="Normal 2 3" xfId="113"/>
    <cellStyle name="Normal 2 3 2" xfId="3084"/>
    <cellStyle name="Normal 2 3 3" xfId="3085"/>
    <cellStyle name="Normal 2 3 3 2" xfId="3086"/>
    <cellStyle name="Normal 2 3 4" xfId="3087"/>
    <cellStyle name="Normal 2 3 5" xfId="3083"/>
    <cellStyle name="Normal 2 3 6" xfId="3829"/>
    <cellStyle name="Normal 2 4" xfId="114"/>
    <cellStyle name="Normal 2 4 2" xfId="3088"/>
    <cellStyle name="Normal 2 5" xfId="115"/>
    <cellStyle name="Normal 2 5 2" xfId="3089"/>
    <cellStyle name="Normal 2 6" xfId="116"/>
    <cellStyle name="Normal 2 6 2" xfId="3090"/>
    <cellStyle name="Normal 2 7" xfId="117"/>
    <cellStyle name="Normal 2 7 2" xfId="231"/>
    <cellStyle name="Normal 2 8" xfId="176"/>
    <cellStyle name="Normal 2 9" xfId="253"/>
    <cellStyle name="Normal 2_Budget12 -FTE's" xfId="118"/>
    <cellStyle name="Normal 20" xfId="3091"/>
    <cellStyle name="Normal 20 2" xfId="3092"/>
    <cellStyle name="Normal 20 2 2" xfId="3093"/>
    <cellStyle name="Normal 20 2 2 2" xfId="3094"/>
    <cellStyle name="Normal 20 2 3" xfId="3095"/>
    <cellStyle name="Normal 20 3" xfId="3096"/>
    <cellStyle name="Normal 20 3 2" xfId="3097"/>
    <cellStyle name="Normal 20 4" xfId="3098"/>
    <cellStyle name="Normal 20 5" xfId="3099"/>
    <cellStyle name="Normal 21" xfId="3100"/>
    <cellStyle name="Normal 21 2" xfId="3101"/>
    <cellStyle name="Normal 21 3" xfId="3803"/>
    <cellStyle name="Normal 22" xfId="3102"/>
    <cellStyle name="Normal 22 2" xfId="3103"/>
    <cellStyle name="Normal 23" xfId="3104"/>
    <cellStyle name="Normal 23 2" xfId="3105"/>
    <cellStyle name="Normal 23 2 2" xfId="3106"/>
    <cellStyle name="Normal 23 3" xfId="3107"/>
    <cellStyle name="Normal 23 4" xfId="3108"/>
    <cellStyle name="Normal 24" xfId="3109"/>
    <cellStyle name="Normal 24 2" xfId="3110"/>
    <cellStyle name="Normal 24 2 2" xfId="3111"/>
    <cellStyle name="Normal 24 3" xfId="3112"/>
    <cellStyle name="Normal 24 4" xfId="3113"/>
    <cellStyle name="Normal 25" xfId="3114"/>
    <cellStyle name="Normal 25 2" xfId="3115"/>
    <cellStyle name="Normal 26" xfId="3116"/>
    <cellStyle name="Normal 26 2" xfId="3117"/>
    <cellStyle name="Normal 26 2 2" xfId="3118"/>
    <cellStyle name="Normal 26 3" xfId="3119"/>
    <cellStyle name="Normal 26 4" xfId="3120"/>
    <cellStyle name="Normal 27" xfId="3121"/>
    <cellStyle name="Normal 27 2" xfId="3122"/>
    <cellStyle name="Normal 27 2 2" xfId="3123"/>
    <cellStyle name="Normal 27 3" xfId="3124"/>
    <cellStyle name="Normal 27 4" xfId="3125"/>
    <cellStyle name="Normal 28" xfId="3126"/>
    <cellStyle name="Normal 28 2" xfId="3127"/>
    <cellStyle name="Normal 28 2 2" xfId="3128"/>
    <cellStyle name="Normal 28 3" xfId="3129"/>
    <cellStyle name="Normal 28 4" xfId="3130"/>
    <cellStyle name="Normal 29" xfId="3131"/>
    <cellStyle name="Normal 29 2" xfId="3132"/>
    <cellStyle name="Normal 29 2 2" xfId="3133"/>
    <cellStyle name="Normal 29 3" xfId="3134"/>
    <cellStyle name="Normal 29 4" xfId="3135"/>
    <cellStyle name="Normal 3" xfId="119"/>
    <cellStyle name="Normal 3 2" xfId="120"/>
    <cellStyle name="Normal 3 2 2" xfId="121"/>
    <cellStyle name="Normal 3 2 3" xfId="3136"/>
    <cellStyle name="Normal 3 3" xfId="122"/>
    <cellStyle name="Normal 3 3 2" xfId="123"/>
    <cellStyle name="Normal 3 3 2 2" xfId="3137"/>
    <cellStyle name="Normal 3 3 3" xfId="175"/>
    <cellStyle name="Normal 3 4" xfId="294"/>
    <cellStyle name="Normal 3 4 2" xfId="3138"/>
    <cellStyle name="Normal 3 5" xfId="313"/>
    <cellStyle name="Normal 3 5 2" xfId="3139"/>
    <cellStyle name="Normal 3 5 3" xfId="3140"/>
    <cellStyle name="Normal 3 5 3 2" xfId="3141"/>
    <cellStyle name="Normal 3 6" xfId="329"/>
    <cellStyle name="Normal 3 6 2" xfId="3143"/>
    <cellStyle name="Normal 3 6 3" xfId="3142"/>
    <cellStyle name="Normal 3 7" xfId="345"/>
    <cellStyle name="Normal 3 7 2" xfId="3144"/>
    <cellStyle name="Normal 3_Budget12 -FTE's" xfId="124"/>
    <cellStyle name="Normal 30" xfId="3145"/>
    <cellStyle name="Normal 30 2" xfId="3146"/>
    <cellStyle name="Normal 31" xfId="359"/>
    <cellStyle name="Normal 31 2" xfId="3147"/>
    <cellStyle name="Normal 32" xfId="3148"/>
    <cellStyle name="Normal 32 2" xfId="3149"/>
    <cellStyle name="Normal 32 2 2" xfId="3150"/>
    <cellStyle name="Normal 32 3" xfId="3151"/>
    <cellStyle name="Normal 32 4" xfId="3152"/>
    <cellStyle name="Normal 33" xfId="3153"/>
    <cellStyle name="Normal 34" xfId="3154"/>
    <cellStyle name="Normal 34 2" xfId="3155"/>
    <cellStyle name="Normal 34 3" xfId="3156"/>
    <cellStyle name="Normal 35" xfId="3157"/>
    <cellStyle name="Normal 35 2" xfId="3158"/>
    <cellStyle name="Normal 35 3" xfId="3159"/>
    <cellStyle name="Normal 36" xfId="3160"/>
    <cellStyle name="Normal 36 2" xfId="3161"/>
    <cellStyle name="Normal 36 3" xfId="3162"/>
    <cellStyle name="Normal 37" xfId="3163"/>
    <cellStyle name="Normal 38" xfId="3164"/>
    <cellStyle name="Normal 39" xfId="3165"/>
    <cellStyle name="Normal 39 2" xfId="3166"/>
    <cellStyle name="Normal 4" xfId="125"/>
    <cellStyle name="Normal 4 10" xfId="3168"/>
    <cellStyle name="Normal 4 11" xfId="3167"/>
    <cellStyle name="Normal 4 2" xfId="126"/>
    <cellStyle name="Normal 4 2 10" xfId="3169"/>
    <cellStyle name="Normal 4 2 2" xfId="224"/>
    <cellStyle name="Normal 4 2 2 2" xfId="3171"/>
    <cellStyle name="Normal 4 2 2 2 2" xfId="3172"/>
    <cellStyle name="Normal 4 2 2 2 2 2" xfId="3173"/>
    <cellStyle name="Normal 4 2 2 2 2 2 2" xfId="3174"/>
    <cellStyle name="Normal 4 2 2 2 2 3" xfId="3175"/>
    <cellStyle name="Normal 4 2 2 2 3" xfId="3176"/>
    <cellStyle name="Normal 4 2 2 2 3 2" xfId="3177"/>
    <cellStyle name="Normal 4 2 2 2 3 2 2" xfId="3178"/>
    <cellStyle name="Normal 4 2 2 2 3 3" xfId="3179"/>
    <cellStyle name="Normal 4 2 2 2 4" xfId="3180"/>
    <cellStyle name="Normal 4 2 2 2 4 2" xfId="3181"/>
    <cellStyle name="Normal 4 2 2 2 5" xfId="3182"/>
    <cellStyle name="Normal 4 2 2 3" xfId="3183"/>
    <cellStyle name="Normal 4 2 2 3 2" xfId="3184"/>
    <cellStyle name="Normal 4 2 2 3 2 2" xfId="3185"/>
    <cellStyle name="Normal 4 2 2 3 3" xfId="3186"/>
    <cellStyle name="Normal 4 2 2 4" xfId="3187"/>
    <cellStyle name="Normal 4 2 2 4 2" xfId="3188"/>
    <cellStyle name="Normal 4 2 2 4 2 2" xfId="3189"/>
    <cellStyle name="Normal 4 2 2 4 3" xfId="3190"/>
    <cellStyle name="Normal 4 2 2 5" xfId="3191"/>
    <cellStyle name="Normal 4 2 2 5 2" xfId="3192"/>
    <cellStyle name="Normal 4 2 2 6" xfId="3193"/>
    <cellStyle name="Normal 4 2 2 7" xfId="3170"/>
    <cellStyle name="Normal 4 2 3" xfId="3194"/>
    <cellStyle name="Normal 4 2 3 2" xfId="3195"/>
    <cellStyle name="Normal 4 2 3 2 2" xfId="3196"/>
    <cellStyle name="Normal 4 2 3 2 2 2" xfId="3197"/>
    <cellStyle name="Normal 4 2 3 2 2 2 2" xfId="3198"/>
    <cellStyle name="Normal 4 2 3 2 2 3" xfId="3199"/>
    <cellStyle name="Normal 4 2 3 2 3" xfId="3200"/>
    <cellStyle name="Normal 4 2 3 2 3 2" xfId="3201"/>
    <cellStyle name="Normal 4 2 3 2 3 2 2" xfId="3202"/>
    <cellStyle name="Normal 4 2 3 2 3 3" xfId="3203"/>
    <cellStyle name="Normal 4 2 3 2 4" xfId="3204"/>
    <cellStyle name="Normal 4 2 3 2 4 2" xfId="3205"/>
    <cellStyle name="Normal 4 2 3 2 5" xfId="3206"/>
    <cellStyle name="Normal 4 2 3 3" xfId="3207"/>
    <cellStyle name="Normal 4 2 3 3 2" xfId="3208"/>
    <cellStyle name="Normal 4 2 3 3 2 2" xfId="3209"/>
    <cellStyle name="Normal 4 2 3 3 3" xfId="3210"/>
    <cellStyle name="Normal 4 2 3 4" xfId="3211"/>
    <cellStyle name="Normal 4 2 3 4 2" xfId="3212"/>
    <cellStyle name="Normal 4 2 3 4 2 2" xfId="3213"/>
    <cellStyle name="Normal 4 2 3 4 3" xfId="3214"/>
    <cellStyle name="Normal 4 2 3 5" xfId="3215"/>
    <cellStyle name="Normal 4 2 3 5 2" xfId="3216"/>
    <cellStyle name="Normal 4 2 3 6" xfId="3217"/>
    <cellStyle name="Normal 4 2 4" xfId="3218"/>
    <cellStyle name="Normal 4 2 4 2" xfId="3219"/>
    <cellStyle name="Normal 4 2 4 2 2" xfId="3220"/>
    <cellStyle name="Normal 4 2 4 2 2 2" xfId="3221"/>
    <cellStyle name="Normal 4 2 4 2 3" xfId="3222"/>
    <cellStyle name="Normal 4 2 4 3" xfId="3223"/>
    <cellStyle name="Normal 4 2 4 3 2" xfId="3224"/>
    <cellStyle name="Normal 4 2 4 3 2 2" xfId="3225"/>
    <cellStyle name="Normal 4 2 4 3 3" xfId="3226"/>
    <cellStyle name="Normal 4 2 4 4" xfId="3227"/>
    <cellStyle name="Normal 4 2 4 4 2" xfId="3228"/>
    <cellStyle name="Normal 4 2 4 5" xfId="3229"/>
    <cellStyle name="Normal 4 2 5" xfId="3230"/>
    <cellStyle name="Normal 4 2 5 2" xfId="3231"/>
    <cellStyle name="Normal 4 2 5 2 2" xfId="3232"/>
    <cellStyle name="Normal 4 2 5 2 2 2" xfId="3233"/>
    <cellStyle name="Normal 4 2 5 2 3" xfId="3234"/>
    <cellStyle name="Normal 4 2 5 3" xfId="3235"/>
    <cellStyle name="Normal 4 2 5 3 2" xfId="3236"/>
    <cellStyle name="Normal 4 2 5 4" xfId="3237"/>
    <cellStyle name="Normal 4 2 6" xfId="3238"/>
    <cellStyle name="Normal 4 2 6 2" xfId="3239"/>
    <cellStyle name="Normal 4 2 6 2 2" xfId="3240"/>
    <cellStyle name="Normal 4 2 6 3" xfId="3241"/>
    <cellStyle name="Normal 4 2 7" xfId="3242"/>
    <cellStyle name="Normal 4 2 7 2" xfId="3243"/>
    <cellStyle name="Normal 4 2 7 2 2" xfId="3244"/>
    <cellStyle name="Normal 4 2 7 3" xfId="3245"/>
    <cellStyle name="Normal 4 2 8" xfId="3246"/>
    <cellStyle name="Normal 4 2 8 2" xfId="3247"/>
    <cellStyle name="Normal 4 2 9" xfId="3248"/>
    <cellStyle name="Normal 4 3" xfId="183"/>
    <cellStyle name="Normal 4 3 2" xfId="3250"/>
    <cellStyle name="Normal 4 3 2 2" xfId="3251"/>
    <cellStyle name="Normal 4 3 2 2 2" xfId="3252"/>
    <cellStyle name="Normal 4 3 2 2 2 2" xfId="3253"/>
    <cellStyle name="Normal 4 3 2 2 3" xfId="3254"/>
    <cellStyle name="Normal 4 3 2 3" xfId="3255"/>
    <cellStyle name="Normal 4 3 2 3 2" xfId="3256"/>
    <cellStyle name="Normal 4 3 2 3 2 2" xfId="3257"/>
    <cellStyle name="Normal 4 3 2 3 3" xfId="3258"/>
    <cellStyle name="Normal 4 3 2 4" xfId="3259"/>
    <cellStyle name="Normal 4 3 2 4 2" xfId="3260"/>
    <cellStyle name="Normal 4 3 2 5" xfId="3261"/>
    <cellStyle name="Normal 4 3 3" xfId="3262"/>
    <cellStyle name="Normal 4 3 3 2" xfId="3263"/>
    <cellStyle name="Normal 4 3 3 2 2" xfId="3264"/>
    <cellStyle name="Normal 4 3 3 3" xfId="3265"/>
    <cellStyle name="Normal 4 3 4" xfId="3266"/>
    <cellStyle name="Normal 4 3 4 2" xfId="3267"/>
    <cellStyle name="Normal 4 3 4 2 2" xfId="3268"/>
    <cellStyle name="Normal 4 3 4 3" xfId="3269"/>
    <cellStyle name="Normal 4 3 5" xfId="3270"/>
    <cellStyle name="Normal 4 3 5 2" xfId="3271"/>
    <cellStyle name="Normal 4 3 6" xfId="3272"/>
    <cellStyle name="Normal 4 3 7" xfId="3249"/>
    <cellStyle name="Normal 4 4" xfId="192"/>
    <cellStyle name="Normal 4 4 2" xfId="256"/>
    <cellStyle name="Normal 4 4 2 2" xfId="3275"/>
    <cellStyle name="Normal 4 4 2 2 2" xfId="3276"/>
    <cellStyle name="Normal 4 4 2 2 2 2" xfId="3277"/>
    <cellStyle name="Normal 4 4 2 2 3" xfId="3278"/>
    <cellStyle name="Normal 4 4 2 3" xfId="3279"/>
    <cellStyle name="Normal 4 4 2 3 2" xfId="3280"/>
    <cellStyle name="Normal 4 4 2 3 2 2" xfId="3281"/>
    <cellStyle name="Normal 4 4 2 3 3" xfId="3282"/>
    <cellStyle name="Normal 4 4 2 4" xfId="3283"/>
    <cellStyle name="Normal 4 4 2 4 2" xfId="3284"/>
    <cellStyle name="Normal 4 4 2 5" xfId="3285"/>
    <cellStyle name="Normal 4 4 2 6" xfId="3274"/>
    <cellStyle name="Normal 4 4 3" xfId="3286"/>
    <cellStyle name="Normal 4 4 3 2" xfId="3287"/>
    <cellStyle name="Normal 4 4 3 2 2" xfId="3288"/>
    <cellStyle name="Normal 4 4 3 3" xfId="3289"/>
    <cellStyle name="Normal 4 4 4" xfId="3290"/>
    <cellStyle name="Normal 4 4 4 2" xfId="3291"/>
    <cellStyle name="Normal 4 4 4 2 2" xfId="3292"/>
    <cellStyle name="Normal 4 4 4 3" xfId="3293"/>
    <cellStyle name="Normal 4 4 5" xfId="3294"/>
    <cellStyle name="Normal 4 4 5 2" xfId="3295"/>
    <cellStyle name="Normal 4 4 6" xfId="3296"/>
    <cellStyle name="Normal 4 4 7" xfId="3273"/>
    <cellStyle name="Normal 4 5" xfId="304"/>
    <cellStyle name="Normal 4 5 2" xfId="3298"/>
    <cellStyle name="Normal 4 5 2 2" xfId="3299"/>
    <cellStyle name="Normal 4 5 2 2 2" xfId="3300"/>
    <cellStyle name="Normal 4 5 2 3" xfId="3301"/>
    <cellStyle name="Normal 4 5 3" xfId="3302"/>
    <cellStyle name="Normal 4 5 3 2" xfId="3303"/>
    <cellStyle name="Normal 4 5 3 2 2" xfId="3304"/>
    <cellStyle name="Normal 4 5 3 3" xfId="3305"/>
    <cellStyle name="Normal 4 5 4" xfId="3306"/>
    <cellStyle name="Normal 4 5 4 2" xfId="3307"/>
    <cellStyle name="Normal 4 5 5" xfId="3308"/>
    <cellStyle name="Normal 4 5 6" xfId="3297"/>
    <cellStyle name="Normal 4 6" xfId="323"/>
    <cellStyle name="Normal 4 6 2" xfId="3310"/>
    <cellStyle name="Normal 4 6 2 2" xfId="3311"/>
    <cellStyle name="Normal 4 6 2 2 2" xfId="3312"/>
    <cellStyle name="Normal 4 6 2 3" xfId="3313"/>
    <cellStyle name="Normal 4 6 3" xfId="3314"/>
    <cellStyle name="Normal 4 6 3 2" xfId="3315"/>
    <cellStyle name="Normal 4 6 4" xfId="3316"/>
    <cellStyle name="Normal 4 6 5" xfId="3309"/>
    <cellStyle name="Normal 4 7" xfId="339"/>
    <cellStyle name="Normal 4 7 2" xfId="3318"/>
    <cellStyle name="Normal 4 7 2 2" xfId="3319"/>
    <cellStyle name="Normal 4 7 3" xfId="3320"/>
    <cellStyle name="Normal 4 7 4" xfId="3317"/>
    <cellStyle name="Normal 4 8" xfId="3321"/>
    <cellStyle name="Normal 4 8 2" xfId="3322"/>
    <cellStyle name="Normal 4 8 2 2" xfId="3323"/>
    <cellStyle name="Normal 4 8 3" xfId="3324"/>
    <cellStyle name="Normal 4 9" xfId="3325"/>
    <cellStyle name="Normal 4 9 2" xfId="3326"/>
    <cellStyle name="Normal 40" xfId="3327"/>
    <cellStyle name="Normal 40 2" xfId="3328"/>
    <cellStyle name="Normal 41" xfId="3329"/>
    <cellStyle name="Normal 42" xfId="3330"/>
    <cellStyle name="Normal 43" xfId="3331"/>
    <cellStyle name="Normal 44" xfId="3332"/>
    <cellStyle name="Normal 44 2" xfId="3333"/>
    <cellStyle name="Normal 44 3" xfId="3334"/>
    <cellStyle name="Normal 45" xfId="3335"/>
    <cellStyle name="Normal 46" xfId="3336"/>
    <cellStyle name="Normal 46 2" xfId="3804"/>
    <cellStyle name="Normal 47" xfId="3337"/>
    <cellStyle name="Normal 48" xfId="3338"/>
    <cellStyle name="Normal 49" xfId="3339"/>
    <cellStyle name="Normal 5" xfId="127"/>
    <cellStyle name="Normal 5 2" xfId="128"/>
    <cellStyle name="Normal 5 2 2" xfId="215"/>
    <cellStyle name="Normal 5 2 2 2" xfId="3342"/>
    <cellStyle name="Normal 5 2 3" xfId="3343"/>
    <cellStyle name="Normal 5 2 4" xfId="3341"/>
    <cellStyle name="Normal 5 3" xfId="187"/>
    <cellStyle name="Normal 5 3 2" xfId="3344"/>
    <cellStyle name="Normal 5 4" xfId="295"/>
    <cellStyle name="Normal 5 4 2" xfId="3346"/>
    <cellStyle name="Normal 5 4 2 2" xfId="3347"/>
    <cellStyle name="Normal 5 4 3" xfId="3345"/>
    <cellStyle name="Normal 5 5" xfId="314"/>
    <cellStyle name="Normal 5 5 2" xfId="3349"/>
    <cellStyle name="Normal 5 5 3" xfId="3348"/>
    <cellStyle name="Normal 5 6" xfId="330"/>
    <cellStyle name="Normal 5 6 2" xfId="3350"/>
    <cellStyle name="Normal 5 7" xfId="346"/>
    <cellStyle name="Normal 5 8" xfId="209"/>
    <cellStyle name="Normal 5 9" xfId="3340"/>
    <cellStyle name="Normal 50" xfId="3351"/>
    <cellStyle name="Normal 51" xfId="3352"/>
    <cellStyle name="Normal 52" xfId="3353"/>
    <cellStyle name="Normal 53" xfId="3354"/>
    <cellStyle name="Normal 54" xfId="3355"/>
    <cellStyle name="Normal 55" xfId="3356"/>
    <cellStyle name="Normal 56" xfId="3357"/>
    <cellStyle name="Normal 57" xfId="3358"/>
    <cellStyle name="Normal 58" xfId="3359"/>
    <cellStyle name="Normal 59" xfId="3360"/>
    <cellStyle name="Normal 6" xfId="129"/>
    <cellStyle name="Normal 6 2" xfId="130"/>
    <cellStyle name="Normal 6 2 2" xfId="3362"/>
    <cellStyle name="Normal 6 3" xfId="296"/>
    <cellStyle name="Normal 6 3 2" xfId="3363"/>
    <cellStyle name="Normal 6 4" xfId="315"/>
    <cellStyle name="Normal 6 4 2" xfId="3365"/>
    <cellStyle name="Normal 6 4 3" xfId="3364"/>
    <cellStyle name="Normal 6 5" xfId="331"/>
    <cellStyle name="Normal 6 5 2" xfId="3366"/>
    <cellStyle name="Normal 6 6" xfId="347"/>
    <cellStyle name="Normal 6 7" xfId="3361"/>
    <cellStyle name="Normal 60" xfId="3367"/>
    <cellStyle name="Normal 61" xfId="3368"/>
    <cellStyle name="Normal 62" xfId="3369"/>
    <cellStyle name="Normal 63" xfId="3370"/>
    <cellStyle name="Normal 64" xfId="3371"/>
    <cellStyle name="Normal 65" xfId="3372"/>
    <cellStyle name="Normal 66" xfId="3373"/>
    <cellStyle name="Normal 67" xfId="3374"/>
    <cellStyle name="Normal 68" xfId="3375"/>
    <cellStyle name="Normal 69" xfId="3376"/>
    <cellStyle name="Normal 69 2" xfId="3851"/>
    <cellStyle name="Normal 7" xfId="131"/>
    <cellStyle name="Normal 7 2" xfId="297"/>
    <cellStyle name="Normal 7 2 2" xfId="3378"/>
    <cellStyle name="Normal 7 3" xfId="316"/>
    <cellStyle name="Normal 7 3 2" xfId="3380"/>
    <cellStyle name="Normal 7 3 3" xfId="3379"/>
    <cellStyle name="Normal 7 4" xfId="332"/>
    <cellStyle name="Normal 7 4 2" xfId="3381"/>
    <cellStyle name="Normal 7 5" xfId="348"/>
    <cellStyle name="Normal 7 6" xfId="3377"/>
    <cellStyle name="Normal 70" xfId="3382"/>
    <cellStyle name="Normal 71" xfId="3383"/>
    <cellStyle name="Normal 71 2" xfId="3384"/>
    <cellStyle name="Normal 72" xfId="3385"/>
    <cellStyle name="Normal 72 2" xfId="3386"/>
    <cellStyle name="Normal 73" xfId="3387"/>
    <cellStyle name="Normal 73 2" xfId="3388"/>
    <cellStyle name="Normal 74" xfId="3389"/>
    <cellStyle name="Normal 74 2" xfId="3390"/>
    <cellStyle name="Normal 75" xfId="3391"/>
    <cellStyle name="Normal 75 2" xfId="3392"/>
    <cellStyle name="Normal 76" xfId="3393"/>
    <cellStyle name="Normal 76 2" xfId="3394"/>
    <cellStyle name="Normal 77" xfId="3395"/>
    <cellStyle name="Normal 78" xfId="3396"/>
    <cellStyle name="Normal 79" xfId="3397"/>
    <cellStyle name="Normal 8" xfId="132"/>
    <cellStyle name="Normal 8 2" xfId="133"/>
    <cellStyle name="Normal 8 2 2" xfId="184"/>
    <cellStyle name="Normal 8 3" xfId="255"/>
    <cellStyle name="Normal 8 4" xfId="305"/>
    <cellStyle name="Normal 8 5" xfId="324"/>
    <cellStyle name="Normal 8 6" xfId="340"/>
    <cellStyle name="Normal 80" xfId="3398"/>
    <cellStyle name="Normal 81" xfId="3399"/>
    <cellStyle name="Normal 82" xfId="3400"/>
    <cellStyle name="Normal 83" xfId="3401"/>
    <cellStyle name="Normal 84" xfId="3402"/>
    <cellStyle name="Normal 85" xfId="3403"/>
    <cellStyle name="Normal 86" xfId="3404"/>
    <cellStyle name="Normal 87" xfId="3405"/>
    <cellStyle name="Normal 88" xfId="3406"/>
    <cellStyle name="Normal 89" xfId="3407"/>
    <cellStyle name="Normal 9" xfId="134"/>
    <cellStyle name="Normal 9 10" xfId="3408"/>
    <cellStyle name="Normal 9 2" xfId="135"/>
    <cellStyle name="Normal 9 2 2" xfId="136"/>
    <cellStyle name="Normal 9 2 2 2" xfId="225"/>
    <cellStyle name="Normal 9 2 2 2 2" xfId="3412"/>
    <cellStyle name="Normal 9 2 2 2 2 2" xfId="3413"/>
    <cellStyle name="Normal 9 2 2 2 3" xfId="3414"/>
    <cellStyle name="Normal 9 2 2 2 4" xfId="3411"/>
    <cellStyle name="Normal 9 2 2 3" xfId="3415"/>
    <cellStyle name="Normal 9 2 2 3 2" xfId="3416"/>
    <cellStyle name="Normal 9 2 2 3 2 2" xfId="3417"/>
    <cellStyle name="Normal 9 2 2 3 3" xfId="3418"/>
    <cellStyle name="Normal 9 2 2 4" xfId="3419"/>
    <cellStyle name="Normal 9 2 2 4 2" xfId="3420"/>
    <cellStyle name="Normal 9 2 2 5" xfId="3421"/>
    <cellStyle name="Normal 9 2 2 6" xfId="3410"/>
    <cellStyle name="Normal 9 2 3" xfId="185"/>
    <cellStyle name="Normal 9 2 3 2" xfId="3423"/>
    <cellStyle name="Normal 9 2 3 2 2" xfId="3424"/>
    <cellStyle name="Normal 9 2 3 3" xfId="3425"/>
    <cellStyle name="Normal 9 2 3 4" xfId="3422"/>
    <cellStyle name="Normal 9 2 4" xfId="3426"/>
    <cellStyle name="Normal 9 2 4 2" xfId="3427"/>
    <cellStyle name="Normal 9 2 4 2 2" xfId="3428"/>
    <cellStyle name="Normal 9 2 4 3" xfId="3429"/>
    <cellStyle name="Normal 9 2 5" xfId="3430"/>
    <cellStyle name="Normal 9 2 5 2" xfId="3431"/>
    <cellStyle name="Normal 9 2 6" xfId="3432"/>
    <cellStyle name="Normal 9 2 7" xfId="3409"/>
    <cellStyle name="Normal 9 3" xfId="298"/>
    <cellStyle name="Normal 9 3 2" xfId="3434"/>
    <cellStyle name="Normal 9 3 2 2" xfId="3435"/>
    <cellStyle name="Normal 9 3 2 2 2" xfId="3436"/>
    <cellStyle name="Normal 9 3 2 2 2 2" xfId="3437"/>
    <cellStyle name="Normal 9 3 2 2 3" xfId="3438"/>
    <cellStyle name="Normal 9 3 2 3" xfId="3439"/>
    <cellStyle name="Normal 9 3 2 3 2" xfId="3440"/>
    <cellStyle name="Normal 9 3 2 3 2 2" xfId="3441"/>
    <cellStyle name="Normal 9 3 2 3 3" xfId="3442"/>
    <cellStyle name="Normal 9 3 2 4" xfId="3443"/>
    <cellStyle name="Normal 9 3 2 4 2" xfId="3444"/>
    <cellStyle name="Normal 9 3 2 5" xfId="3445"/>
    <cellStyle name="Normal 9 3 3" xfId="3446"/>
    <cellStyle name="Normal 9 3 3 2" xfId="3447"/>
    <cellStyle name="Normal 9 3 3 2 2" xfId="3448"/>
    <cellStyle name="Normal 9 3 3 3" xfId="3449"/>
    <cellStyle name="Normal 9 3 4" xfId="3450"/>
    <cellStyle name="Normal 9 3 4 2" xfId="3451"/>
    <cellStyle name="Normal 9 3 4 2 2" xfId="3452"/>
    <cellStyle name="Normal 9 3 4 3" xfId="3453"/>
    <cellStyle name="Normal 9 3 5" xfId="3454"/>
    <cellStyle name="Normal 9 3 5 2" xfId="3455"/>
    <cellStyle name="Normal 9 3 6" xfId="3456"/>
    <cellStyle name="Normal 9 3 7" xfId="3433"/>
    <cellStyle name="Normal 9 4" xfId="317"/>
    <cellStyle name="Normal 9 4 2" xfId="3458"/>
    <cellStyle name="Normal 9 4 2 2" xfId="3459"/>
    <cellStyle name="Normal 9 4 2 2 2" xfId="3460"/>
    <cellStyle name="Normal 9 4 2 3" xfId="3461"/>
    <cellStyle name="Normal 9 4 3" xfId="3462"/>
    <cellStyle name="Normal 9 4 3 2" xfId="3463"/>
    <cellStyle name="Normal 9 4 3 2 2" xfId="3464"/>
    <cellStyle name="Normal 9 4 3 3" xfId="3465"/>
    <cellStyle name="Normal 9 4 4" xfId="3466"/>
    <cellStyle name="Normal 9 4 4 2" xfId="3467"/>
    <cellStyle name="Normal 9 4 5" xfId="3468"/>
    <cellStyle name="Normal 9 4 6" xfId="3457"/>
    <cellStyle name="Normal 9 5" xfId="333"/>
    <cellStyle name="Normal 9 5 2" xfId="3470"/>
    <cellStyle name="Normal 9 5 2 2" xfId="3471"/>
    <cellStyle name="Normal 9 5 2 2 2" xfId="3472"/>
    <cellStyle name="Normal 9 5 2 3" xfId="3473"/>
    <cellStyle name="Normal 9 5 3" xfId="3474"/>
    <cellStyle name="Normal 9 5 3 2" xfId="3475"/>
    <cellStyle name="Normal 9 5 4" xfId="3476"/>
    <cellStyle name="Normal 9 5 5" xfId="3469"/>
    <cellStyle name="Normal 9 6" xfId="349"/>
    <cellStyle name="Normal 9 6 2" xfId="3478"/>
    <cellStyle name="Normal 9 6 2 2" xfId="3479"/>
    <cellStyle name="Normal 9 6 3" xfId="3480"/>
    <cellStyle name="Normal 9 6 4" xfId="3477"/>
    <cellStyle name="Normal 9 7" xfId="3481"/>
    <cellStyle name="Normal 9 7 2" xfId="3482"/>
    <cellStyle name="Normal 9 7 2 2" xfId="3483"/>
    <cellStyle name="Normal 9 7 3" xfId="3484"/>
    <cellStyle name="Normal 9 8" xfId="3485"/>
    <cellStyle name="Normal 9 8 2" xfId="3486"/>
    <cellStyle name="Normal 9 9" xfId="3487"/>
    <cellStyle name="Normal 90" xfId="3488"/>
    <cellStyle name="Normal 91" xfId="3489"/>
    <cellStyle name="Normal 92" xfId="3490"/>
    <cellStyle name="Normal 93" xfId="3491"/>
    <cellStyle name="Normal 94" xfId="3492"/>
    <cellStyle name="Normal 95" xfId="3493"/>
    <cellStyle name="Normal 96" xfId="3494"/>
    <cellStyle name="Normal 97" xfId="3495"/>
    <cellStyle name="Normal 98" xfId="3496"/>
    <cellStyle name="Normal 99" xfId="3497"/>
    <cellStyle name="Note" xfId="137" builtinId="10" customBuiltin="1"/>
    <cellStyle name="Note 10" xfId="3498"/>
    <cellStyle name="Note 10 2" xfId="3499"/>
    <cellStyle name="Note 10 2 2" xfId="3500"/>
    <cellStyle name="Note 10 2 2 2" xfId="3501"/>
    <cellStyle name="Note 10 2 3" xfId="3502"/>
    <cellStyle name="Note 10 3" xfId="3503"/>
    <cellStyle name="Note 10 3 2" xfId="3504"/>
    <cellStyle name="Note 10 4" xfId="3505"/>
    <cellStyle name="Note 11" xfId="3506"/>
    <cellStyle name="Note 11 2" xfId="3507"/>
    <cellStyle name="Note 11 2 2" xfId="3508"/>
    <cellStyle name="Note 11 2 2 2" xfId="3509"/>
    <cellStyle name="Note 11 2 3" xfId="3510"/>
    <cellStyle name="Note 11 3" xfId="3511"/>
    <cellStyle name="Note 11 3 2" xfId="3512"/>
    <cellStyle name="Note 11 4" xfId="3513"/>
    <cellStyle name="Note 12" xfId="3514"/>
    <cellStyle name="Note 12 2" xfId="3515"/>
    <cellStyle name="Note 12 2 2" xfId="3516"/>
    <cellStyle name="Note 12 3" xfId="3517"/>
    <cellStyle name="Note 2" xfId="138"/>
    <cellStyle name="Note 2 10" xfId="3519"/>
    <cellStyle name="Note 2 11" xfId="3518"/>
    <cellStyle name="Note 2 2" xfId="238"/>
    <cellStyle name="Note 2 2 10" xfId="3520"/>
    <cellStyle name="Note 2 2 2" xfId="3521"/>
    <cellStyle name="Note 2 2 2 2" xfId="3522"/>
    <cellStyle name="Note 2 2 2 2 2" xfId="3523"/>
    <cellStyle name="Note 2 2 2 2 2 2" xfId="3524"/>
    <cellStyle name="Note 2 2 2 2 2 2 2" xfId="3525"/>
    <cellStyle name="Note 2 2 2 2 2 3" xfId="3526"/>
    <cellStyle name="Note 2 2 2 2 3" xfId="3527"/>
    <cellStyle name="Note 2 2 2 2 3 2" xfId="3528"/>
    <cellStyle name="Note 2 2 2 2 3 2 2" xfId="3529"/>
    <cellStyle name="Note 2 2 2 2 3 3" xfId="3530"/>
    <cellStyle name="Note 2 2 2 2 4" xfId="3531"/>
    <cellStyle name="Note 2 2 2 2 4 2" xfId="3532"/>
    <cellStyle name="Note 2 2 2 2 5" xfId="3533"/>
    <cellStyle name="Note 2 2 2 3" xfId="3534"/>
    <cellStyle name="Note 2 2 2 3 2" xfId="3535"/>
    <cellStyle name="Note 2 2 2 3 2 2" xfId="3536"/>
    <cellStyle name="Note 2 2 2 3 3" xfId="3537"/>
    <cellStyle name="Note 2 2 2 4" xfId="3538"/>
    <cellStyle name="Note 2 2 2 4 2" xfId="3539"/>
    <cellStyle name="Note 2 2 2 4 2 2" xfId="3540"/>
    <cellStyle name="Note 2 2 2 4 3" xfId="3541"/>
    <cellStyle name="Note 2 2 2 5" xfId="3542"/>
    <cellStyle name="Note 2 2 2 5 2" xfId="3543"/>
    <cellStyle name="Note 2 2 2 6" xfId="3544"/>
    <cellStyle name="Note 2 2 3" xfId="3545"/>
    <cellStyle name="Note 2 2 3 2" xfId="3546"/>
    <cellStyle name="Note 2 2 3 2 2" xfId="3547"/>
    <cellStyle name="Note 2 2 3 2 2 2" xfId="3548"/>
    <cellStyle name="Note 2 2 3 2 2 2 2" xfId="3549"/>
    <cellStyle name="Note 2 2 3 2 2 3" xfId="3550"/>
    <cellStyle name="Note 2 2 3 2 3" xfId="3551"/>
    <cellStyle name="Note 2 2 3 2 3 2" xfId="3552"/>
    <cellStyle name="Note 2 2 3 2 3 2 2" xfId="3553"/>
    <cellStyle name="Note 2 2 3 2 3 3" xfId="3554"/>
    <cellStyle name="Note 2 2 3 2 4" xfId="3555"/>
    <cellStyle name="Note 2 2 3 2 4 2" xfId="3556"/>
    <cellStyle name="Note 2 2 3 2 5" xfId="3557"/>
    <cellStyle name="Note 2 2 3 3" xfId="3558"/>
    <cellStyle name="Note 2 2 3 3 2" xfId="3559"/>
    <cellStyle name="Note 2 2 3 3 2 2" xfId="3560"/>
    <cellStyle name="Note 2 2 3 3 3" xfId="3561"/>
    <cellStyle name="Note 2 2 3 4" xfId="3562"/>
    <cellStyle name="Note 2 2 3 4 2" xfId="3563"/>
    <cellStyle name="Note 2 2 3 4 2 2" xfId="3564"/>
    <cellStyle name="Note 2 2 3 4 3" xfId="3565"/>
    <cellStyle name="Note 2 2 3 5" xfId="3566"/>
    <cellStyle name="Note 2 2 3 5 2" xfId="3567"/>
    <cellStyle name="Note 2 2 3 6" xfId="3568"/>
    <cellStyle name="Note 2 2 4" xfId="3569"/>
    <cellStyle name="Note 2 2 4 2" xfId="3570"/>
    <cellStyle name="Note 2 2 4 2 2" xfId="3571"/>
    <cellStyle name="Note 2 2 4 2 2 2" xfId="3572"/>
    <cellStyle name="Note 2 2 4 2 3" xfId="3573"/>
    <cellStyle name="Note 2 2 4 3" xfId="3574"/>
    <cellStyle name="Note 2 2 4 3 2" xfId="3575"/>
    <cellStyle name="Note 2 2 4 3 2 2" xfId="3576"/>
    <cellStyle name="Note 2 2 4 3 3" xfId="3577"/>
    <cellStyle name="Note 2 2 4 4" xfId="3578"/>
    <cellStyle name="Note 2 2 4 4 2" xfId="3579"/>
    <cellStyle name="Note 2 2 4 5" xfId="3580"/>
    <cellStyle name="Note 2 2 5" xfId="3581"/>
    <cellStyle name="Note 2 2 5 2" xfId="3582"/>
    <cellStyle name="Note 2 2 5 2 2" xfId="3583"/>
    <cellStyle name="Note 2 2 5 2 2 2" xfId="3584"/>
    <cellStyle name="Note 2 2 5 2 3" xfId="3585"/>
    <cellStyle name="Note 2 2 5 3" xfId="3586"/>
    <cellStyle name="Note 2 2 5 3 2" xfId="3587"/>
    <cellStyle name="Note 2 2 5 4" xfId="3588"/>
    <cellStyle name="Note 2 2 6" xfId="3589"/>
    <cellStyle name="Note 2 2 6 2" xfId="3590"/>
    <cellStyle name="Note 2 2 6 2 2" xfId="3591"/>
    <cellStyle name="Note 2 2 6 3" xfId="3592"/>
    <cellStyle name="Note 2 2 7" xfId="3593"/>
    <cellStyle name="Note 2 2 7 2" xfId="3594"/>
    <cellStyle name="Note 2 2 7 2 2" xfId="3595"/>
    <cellStyle name="Note 2 2 7 3" xfId="3596"/>
    <cellStyle name="Note 2 2 8" xfId="3597"/>
    <cellStyle name="Note 2 2 8 2" xfId="3598"/>
    <cellStyle name="Note 2 2 9" xfId="3599"/>
    <cellStyle name="Note 2 3" xfId="355"/>
    <cellStyle name="Note 2 3 2" xfId="3601"/>
    <cellStyle name="Note 2 3 2 2" xfId="3602"/>
    <cellStyle name="Note 2 3 2 2 2" xfId="3603"/>
    <cellStyle name="Note 2 3 2 2 2 2" xfId="3604"/>
    <cellStyle name="Note 2 3 2 2 3" xfId="3605"/>
    <cellStyle name="Note 2 3 2 3" xfId="3606"/>
    <cellStyle name="Note 2 3 2 3 2" xfId="3607"/>
    <cellStyle name="Note 2 3 2 3 2 2" xfId="3608"/>
    <cellStyle name="Note 2 3 2 3 3" xfId="3609"/>
    <cellStyle name="Note 2 3 2 4" xfId="3610"/>
    <cellStyle name="Note 2 3 2 4 2" xfId="3611"/>
    <cellStyle name="Note 2 3 2 5" xfId="3612"/>
    <cellStyle name="Note 2 3 3" xfId="3613"/>
    <cellStyle name="Note 2 3 3 2" xfId="3614"/>
    <cellStyle name="Note 2 3 3 2 2" xfId="3615"/>
    <cellStyle name="Note 2 3 3 3" xfId="3616"/>
    <cellStyle name="Note 2 3 4" xfId="3617"/>
    <cellStyle name="Note 2 3 4 2" xfId="3618"/>
    <cellStyle name="Note 2 3 4 2 2" xfId="3619"/>
    <cellStyle name="Note 2 3 4 3" xfId="3620"/>
    <cellStyle name="Note 2 3 5" xfId="3621"/>
    <cellStyle name="Note 2 3 5 2" xfId="3622"/>
    <cellStyle name="Note 2 3 6" xfId="3623"/>
    <cellStyle name="Note 2 3 7" xfId="3600"/>
    <cellStyle name="Note 2 4" xfId="3624"/>
    <cellStyle name="Note 2 4 2" xfId="3625"/>
    <cellStyle name="Note 2 4 2 2" xfId="3626"/>
    <cellStyle name="Note 2 4 2 2 2" xfId="3627"/>
    <cellStyle name="Note 2 4 2 2 2 2" xfId="3628"/>
    <cellStyle name="Note 2 4 2 2 3" xfId="3629"/>
    <cellStyle name="Note 2 4 2 3" xfId="3630"/>
    <cellStyle name="Note 2 4 2 3 2" xfId="3631"/>
    <cellStyle name="Note 2 4 2 3 2 2" xfId="3632"/>
    <cellStyle name="Note 2 4 2 3 3" xfId="3633"/>
    <cellStyle name="Note 2 4 2 4" xfId="3634"/>
    <cellStyle name="Note 2 4 2 4 2" xfId="3635"/>
    <cellStyle name="Note 2 4 2 5" xfId="3636"/>
    <cellStyle name="Note 2 4 3" xfId="3637"/>
    <cellStyle name="Note 2 4 3 2" xfId="3638"/>
    <cellStyle name="Note 2 4 3 2 2" xfId="3639"/>
    <cellStyle name="Note 2 4 3 3" xfId="3640"/>
    <cellStyle name="Note 2 4 4" xfId="3641"/>
    <cellStyle name="Note 2 4 4 2" xfId="3642"/>
    <cellStyle name="Note 2 4 4 2 2" xfId="3643"/>
    <cellStyle name="Note 2 4 4 3" xfId="3644"/>
    <cellStyle name="Note 2 4 5" xfId="3645"/>
    <cellStyle name="Note 2 4 5 2" xfId="3646"/>
    <cellStyle name="Note 2 4 6" xfId="3647"/>
    <cellStyle name="Note 2 5" xfId="3648"/>
    <cellStyle name="Note 2 5 2" xfId="3649"/>
    <cellStyle name="Note 2 5 2 2" xfId="3650"/>
    <cellStyle name="Note 2 5 2 2 2" xfId="3651"/>
    <cellStyle name="Note 2 5 2 3" xfId="3652"/>
    <cellStyle name="Note 2 5 3" xfId="3653"/>
    <cellStyle name="Note 2 5 3 2" xfId="3654"/>
    <cellStyle name="Note 2 5 3 2 2" xfId="3655"/>
    <cellStyle name="Note 2 5 3 3" xfId="3656"/>
    <cellStyle name="Note 2 5 4" xfId="3657"/>
    <cellStyle name="Note 2 5 4 2" xfId="3658"/>
    <cellStyle name="Note 2 5 5" xfId="3659"/>
    <cellStyle name="Note 2 6" xfId="3660"/>
    <cellStyle name="Note 2 6 2" xfId="3661"/>
    <cellStyle name="Note 2 6 2 2" xfId="3662"/>
    <cellStyle name="Note 2 6 2 2 2" xfId="3663"/>
    <cellStyle name="Note 2 6 2 3" xfId="3664"/>
    <cellStyle name="Note 2 6 3" xfId="3665"/>
    <cellStyle name="Note 2 6 3 2" xfId="3666"/>
    <cellStyle name="Note 2 6 4" xfId="3667"/>
    <cellStyle name="Note 2 7" xfId="3668"/>
    <cellStyle name="Note 2 7 2" xfId="3669"/>
    <cellStyle name="Note 2 7 2 2" xfId="3670"/>
    <cellStyle name="Note 2 7 3" xfId="3671"/>
    <cellStyle name="Note 2 8" xfId="3672"/>
    <cellStyle name="Note 2 8 2" xfId="3673"/>
    <cellStyle name="Note 2 8 2 2" xfId="3674"/>
    <cellStyle name="Note 2 8 3" xfId="3675"/>
    <cellStyle name="Note 2 9" xfId="3676"/>
    <cellStyle name="Note 2 9 2" xfId="3677"/>
    <cellStyle name="Note 3" xfId="236"/>
    <cellStyle name="Note 3 2" xfId="3679"/>
    <cellStyle name="Note 3 2 2" xfId="3680"/>
    <cellStyle name="Note 3 2 2 2" xfId="3681"/>
    <cellStyle name="Note 3 2 2 2 2" xfId="3682"/>
    <cellStyle name="Note 3 2 2 3" xfId="3683"/>
    <cellStyle name="Note 3 2 3" xfId="3684"/>
    <cellStyle name="Note 3 2 3 2" xfId="3685"/>
    <cellStyle name="Note 3 2 3 2 2" xfId="3686"/>
    <cellStyle name="Note 3 2 3 3" xfId="3687"/>
    <cellStyle name="Note 3 2 4" xfId="3688"/>
    <cellStyle name="Note 3 2 4 2" xfId="3689"/>
    <cellStyle name="Note 3 2 5" xfId="3690"/>
    <cellStyle name="Note 3 3" xfId="3691"/>
    <cellStyle name="Note 3 3 2" xfId="3692"/>
    <cellStyle name="Note 3 3 2 2" xfId="3693"/>
    <cellStyle name="Note 3 3 3" xfId="3694"/>
    <cellStyle name="Note 3 4" xfId="3695"/>
    <cellStyle name="Note 3 4 2" xfId="3696"/>
    <cellStyle name="Note 3 4 2 2" xfId="3697"/>
    <cellStyle name="Note 3 4 3" xfId="3698"/>
    <cellStyle name="Note 3 5" xfId="3699"/>
    <cellStyle name="Note 3 5 2" xfId="3700"/>
    <cellStyle name="Note 3 6" xfId="3701"/>
    <cellStyle name="Note 3 7" xfId="3678"/>
    <cellStyle name="Note 4" xfId="3702"/>
    <cellStyle name="Note 4 2" xfId="3703"/>
    <cellStyle name="Note 4 2 2" xfId="3704"/>
    <cellStyle name="Note 4 2 2 2" xfId="3705"/>
    <cellStyle name="Note 4 2 2 2 2" xfId="3706"/>
    <cellStyle name="Note 4 2 2 3" xfId="3707"/>
    <cellStyle name="Note 4 2 3" xfId="3708"/>
    <cellStyle name="Note 4 2 3 2" xfId="3709"/>
    <cellStyle name="Note 4 2 3 2 2" xfId="3710"/>
    <cellStyle name="Note 4 2 3 3" xfId="3711"/>
    <cellStyle name="Note 4 2 4" xfId="3712"/>
    <cellStyle name="Note 4 2 4 2" xfId="3713"/>
    <cellStyle name="Note 4 2 5" xfId="3714"/>
    <cellStyle name="Note 4 3" xfId="3715"/>
    <cellStyle name="Note 4 3 2" xfId="3716"/>
    <cellStyle name="Note 4 3 2 2" xfId="3717"/>
    <cellStyle name="Note 4 3 3" xfId="3718"/>
    <cellStyle name="Note 4 4" xfId="3719"/>
    <cellStyle name="Note 4 4 2" xfId="3720"/>
    <cellStyle name="Note 4 4 2 2" xfId="3721"/>
    <cellStyle name="Note 4 4 3" xfId="3722"/>
    <cellStyle name="Note 4 5" xfId="3723"/>
    <cellStyle name="Note 4 5 2" xfId="3724"/>
    <cellStyle name="Note 4 6" xfId="3725"/>
    <cellStyle name="Note 5" xfId="3726"/>
    <cellStyle name="Note 5 2" xfId="3727"/>
    <cellStyle name="Note 5 2 2" xfId="3728"/>
    <cellStyle name="Note 5 2 2 2" xfId="3729"/>
    <cellStyle name="Note 5 2 3" xfId="3730"/>
    <cellStyle name="Note 5 3" xfId="3731"/>
    <cellStyle name="Note 5 3 2" xfId="3732"/>
    <cellStyle name="Note 5 4" xfId="3733"/>
    <cellStyle name="Note 6" xfId="3734"/>
    <cellStyle name="Note 6 2" xfId="3735"/>
    <cellStyle name="Note 6 2 2" xfId="3736"/>
    <cellStyle name="Note 6 2 2 2" xfId="3737"/>
    <cellStyle name="Note 6 2 3" xfId="3738"/>
    <cellStyle name="Note 6 3" xfId="3739"/>
    <cellStyle name="Note 6 3 2" xfId="3740"/>
    <cellStyle name="Note 6 4" xfId="3741"/>
    <cellStyle name="Note 7" xfId="3742"/>
    <cellStyle name="Note 7 2" xfId="3743"/>
    <cellStyle name="Note 7 2 2" xfId="3744"/>
    <cellStyle name="Note 7 2 2 2" xfId="3745"/>
    <cellStyle name="Note 7 2 3" xfId="3746"/>
    <cellStyle name="Note 7 3" xfId="3747"/>
    <cellStyle name="Note 7 3 2" xfId="3748"/>
    <cellStyle name="Note 7 4" xfId="3749"/>
    <cellStyle name="Note 8" xfId="3750"/>
    <cellStyle name="Note 8 2" xfId="3751"/>
    <cellStyle name="Note 8 2 2" xfId="3752"/>
    <cellStyle name="Note 8 2 2 2" xfId="3753"/>
    <cellStyle name="Note 8 2 3" xfId="3754"/>
    <cellStyle name="Note 8 3" xfId="3755"/>
    <cellStyle name="Note 8 3 2" xfId="3756"/>
    <cellStyle name="Note 8 4" xfId="3757"/>
    <cellStyle name="Note 9" xfId="3758"/>
    <cellStyle name="Note 9 2" xfId="3759"/>
    <cellStyle name="Note 9 2 2" xfId="3760"/>
    <cellStyle name="Note 9 2 2 2" xfId="3761"/>
    <cellStyle name="Note 9 2 3" xfId="3762"/>
    <cellStyle name="Note 9 3" xfId="3763"/>
    <cellStyle name="Note 9 3 2" xfId="3764"/>
    <cellStyle name="Note 9 4" xfId="3765"/>
    <cellStyle name="Output" xfId="139" builtinId="21" customBuiltin="1"/>
    <cellStyle name="Output 2" xfId="358"/>
    <cellStyle name="Output 2 2" xfId="3766"/>
    <cellStyle name="Percent [2]" xfId="140"/>
    <cellStyle name="Percent [2] 2" xfId="141"/>
    <cellStyle name="Percent [2] 2 2" xfId="226"/>
    <cellStyle name="Percent [2] 3" xfId="3767"/>
    <cellStyle name="Percent 10" xfId="3807"/>
    <cellStyle name="Percent 10 2" xfId="3835"/>
    <cellStyle name="Percent 11" xfId="3810"/>
    <cellStyle name="Percent 12" xfId="3812"/>
    <cellStyle name="Percent 13" xfId="3814"/>
    <cellStyle name="Percent 14" xfId="3817"/>
    <cellStyle name="Percent 15" xfId="3820"/>
    <cellStyle name="Percent 16" xfId="3822"/>
    <cellStyle name="Percent 17" xfId="3825"/>
    <cellStyle name="Percent 18" xfId="3830"/>
    <cellStyle name="Percent 19" xfId="3834"/>
    <cellStyle name="Percent 2" xfId="142"/>
    <cellStyle name="Percent 2 2" xfId="143"/>
    <cellStyle name="Percent 2 2 2" xfId="144"/>
    <cellStyle name="Percent 2 2 3" xfId="177"/>
    <cellStyle name="Percent 2 2 4" xfId="299"/>
    <cellStyle name="Percent 2 2 5" xfId="318"/>
    <cellStyle name="Percent 2 2 6" xfId="334"/>
    <cellStyle name="Percent 2 2 7" xfId="350"/>
    <cellStyle name="Percent 20" xfId="3841"/>
    <cellStyle name="Percent 21" xfId="3845"/>
    <cellStyle name="Percent 22" xfId="3847"/>
    <cellStyle name="Percent 23" xfId="3853"/>
    <cellStyle name="Percent 3" xfId="145"/>
    <cellStyle name="Percent 3 2" xfId="146"/>
    <cellStyle name="Percent 3 2 2" xfId="190"/>
    <cellStyle name="Percent 3 3" xfId="147"/>
    <cellStyle name="Percent 3 4" xfId="148"/>
    <cellStyle name="Percent 3 5" xfId="149"/>
    <cellStyle name="Percent 3 6" xfId="300"/>
    <cellStyle name="Percent 3 7" xfId="319"/>
    <cellStyle name="Percent 3 8" xfId="335"/>
    <cellStyle name="Percent 3 9" xfId="351"/>
    <cellStyle name="Percent 4" xfId="150"/>
    <cellStyle name="Percent 4 2" xfId="178"/>
    <cellStyle name="Percent 4 3" xfId="301"/>
    <cellStyle name="Percent 4 4" xfId="320"/>
    <cellStyle name="Percent 4 5" xfId="336"/>
    <cellStyle name="Percent 4 6" xfId="352"/>
    <cellStyle name="Percent 5" xfId="151"/>
    <cellStyle name="Percent 5 2" xfId="302"/>
    <cellStyle name="Percent 5 3" xfId="321"/>
    <cellStyle name="Percent 5 4" xfId="337"/>
    <cellStyle name="Percent 5 5" xfId="353"/>
    <cellStyle name="Percent 5 6" xfId="210"/>
    <cellStyle name="Percent 6" xfId="152"/>
    <cellStyle name="Percent 6 2" xfId="227"/>
    <cellStyle name="Percent 7" xfId="153"/>
    <cellStyle name="Percent 7 2" xfId="230"/>
    <cellStyle name="Percent 8" xfId="182"/>
    <cellStyle name="Percent 9" xfId="3802"/>
    <cellStyle name="PSChar" xfId="154"/>
    <cellStyle name="PSChar 2" xfId="155"/>
    <cellStyle name="PSChar 3" xfId="3768"/>
    <cellStyle name="PSChar 3 2" xfId="3769"/>
    <cellStyle name="PSChar 3 3" xfId="3770"/>
    <cellStyle name="PSChar 4" xfId="3771"/>
    <cellStyle name="PSChar 4 2" xfId="3772"/>
    <cellStyle name="PSChar 5" xfId="3773"/>
    <cellStyle name="PSDate" xfId="156"/>
    <cellStyle name="PSDate 2" xfId="157"/>
    <cellStyle name="PSDate 3" xfId="3774"/>
    <cellStyle name="PSDate 3 2" xfId="3775"/>
    <cellStyle name="PSDate 3 3" xfId="3776"/>
    <cellStyle name="PSDate 4" xfId="3777"/>
    <cellStyle name="PSDate 4 2" xfId="3778"/>
    <cellStyle name="PSDate 5" xfId="3779"/>
    <cellStyle name="PSDec" xfId="158"/>
    <cellStyle name="PSDec 2" xfId="159"/>
    <cellStyle name="PSDec 3" xfId="3780"/>
    <cellStyle name="PSDec 3 2" xfId="3781"/>
    <cellStyle name="PSDec 4" xfId="3782"/>
    <cellStyle name="PSHeading" xfId="160"/>
    <cellStyle name="PSHeading 2" xfId="161"/>
    <cellStyle name="PSHeading 2 2" xfId="228"/>
    <cellStyle name="PSHeading 2 3" xfId="354"/>
    <cellStyle name="PSHeading 2 4" xfId="3784"/>
    <cellStyle name="PSHeading 3" xfId="211"/>
    <cellStyle name="PSHeading 3 2" xfId="3786"/>
    <cellStyle name="PSHeading 3 3" xfId="3787"/>
    <cellStyle name="PSHeading 3 4" xfId="3785"/>
    <cellStyle name="PSHeading 4" xfId="193"/>
    <cellStyle name="PSHeading 4 2" xfId="3789"/>
    <cellStyle name="PSHeading 4 3" xfId="3788"/>
    <cellStyle name="PSHeading 5" xfId="3790"/>
    <cellStyle name="PSHeading 6" xfId="3783"/>
    <cellStyle name="PSInt" xfId="162"/>
    <cellStyle name="PSInt 2" xfId="163"/>
    <cellStyle name="PSInt 3" xfId="3791"/>
    <cellStyle name="PSInt 3 2" xfId="3792"/>
    <cellStyle name="PSInt 4" xfId="3793"/>
    <cellStyle name="PSSpacer" xfId="164"/>
    <cellStyle name="PSSpacer 2" xfId="165"/>
    <cellStyle name="PSSpacer 3" xfId="3794"/>
    <cellStyle name="PSSpacer 3 2" xfId="3795"/>
    <cellStyle name="PSSpacer 4" xfId="3796"/>
    <cellStyle name="Sheet Title" xfId="166"/>
    <cellStyle name="Title" xfId="167" builtinId="15" customBuiltin="1"/>
    <cellStyle name="Total" xfId="168" builtinId="25" customBuiltin="1"/>
    <cellStyle name="Total 2" xfId="356"/>
    <cellStyle name="Total 2 2" xfId="3797"/>
    <cellStyle name="Total 3" xfId="3798"/>
    <cellStyle name="Total 4" xfId="3799"/>
    <cellStyle name="Warning Text" xfId="169" builtinId="11" customBuiltin="1"/>
    <cellStyle name="Warning Text 2" xfId="3800"/>
  </cellStyles>
  <dxfs count="0"/>
  <tableStyles count="0" defaultTableStyle="TableStyleMedium9" defaultPivotStyle="PivotStyleLight16"/>
  <colors>
    <mruColors>
      <color rgb="FFFFFFCC"/>
      <color rgb="FFFFF2CC"/>
      <color rgb="FFFFFFFF"/>
      <color rgb="FFFFE699"/>
      <color rgb="FFFFFF99"/>
      <color rgb="FFCCFFFF"/>
      <color rgb="FF99CCFF"/>
      <color rgb="FFCC99FF"/>
      <color rgb="FF1F497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davidson8\AppData\Local\Microsoft\Windows\INetCache\Content.Outlook\GJZ8BLVC\Vehicle%20Replacement%20Plan%20as%20of%20April%206%2020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DAVID~1\AppData\Local\Temp\Budget13\Budget13%20-%20Hous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ail.gatech.edu/Documents%20and%20Settings/finclr/My%20Documents/Cheryls%20Documents/RANKIN/Capital%20Projects%20FY06/Old%20Hidden%20Worksheets%20in%2006%20fil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crankin6\Local%20Settings\Temporary%20Internet%20Files\Content.Outlook\BVG4DAYY\BD%20ACTIONS_ALL%20%204-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emp\05OB-GT%20Version\__GTR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TA\Budget%20FY%2006\Budget\Budget06-Housing%20Final%20From%20Barbara%20Occup%20revis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rogram%20Files\Qualcomm\Eudora\AttachBH\Tech%20Sq%20%20Final%20%20Debt%20Servic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heryl\BILLING\GSFIC%20BOND%20FY07Billin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eudora\attach\FY%2099%2000%2001%2002%2003%2004%20Actu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Budget\Monthly\BUD_by_CC_FY10%20to%20Reverse%20Pivo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Barbara%20Hanschke\Local%20Settings\Temporary%20Internet%20Files\Content.IE5\N29K0D2X\Financials\0908%20Buzz%20Card_F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davidson8\AppData\Local\Microsoft\Windows\INetCache\Content.Outlook\GJZ8BLVC\Vehicle%20Replacement%20Plan%20as%20of%20March%2027%202015%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confserv\Financial\Bednight%20Data%20Information\FY%20Bednights%2099-present%20(Actual)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STOUTAMI\My%20Documents\Cushman&amp;Wakefield\Equant\Atlanta%20HQ\Budget%20Master%20-%20180569rs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DAVID~1\AppData\Local\Temp\Vehicle%20Replacement%20Plan%20as%20of%20April-10%20201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bh131\AppData\Local\Microsoft\Windows\INetCache\Content.Outlook\TS23TB78\Transportation%20FY%202021%20BoR%20Mand%20Forms_10-25-19%20%20FI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bh131\Documents\Excel\Budget20\Budget20%20-%20Trans%20MFS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gatech.edu/Cheryl/Capital%20Projects/FY04%20Encumbrance%20Reserve/June%2030%20summaries%20in%20July/Encumb%20Reserves/Status%20June%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sidence%20Life\Staff%20Rosters\Copy%20of%2008-09%20Reslife%20Roster-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sandin3\AppData\Local\Temp\Budget%2012%20Revised%20Deprec%20Proj.xl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Data\E-mail%20Attachments\CMB06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30.207.51.204\BudServ_data\811%20BudDev\7225A7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05-%20ANNUAL%20FINANCIAL%20REPORTS\Annual%20Financial%20Report%20FY2001\Model%20for%20FY2001\Model%20FY2001%20-%20Beginning%20Balances%20for%20each%20institution\TECH%20-%20%20AFR%202001%20Beg.%20B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sheetName val="Maint$'s"/>
      <sheetName val="Replacement Cycle"/>
      <sheetName val="ARI Maintenance Expenses"/>
      <sheetName val="Parameters"/>
    </sheetNames>
    <sheetDataSet>
      <sheetData sheetId="0">
        <row r="5">
          <cell r="A5">
            <v>47</v>
          </cell>
        </row>
      </sheetData>
      <sheetData sheetId="1" refreshError="1"/>
      <sheetData sheetId="2"/>
      <sheetData sheetId="3">
        <row r="2">
          <cell r="A2">
            <v>47</v>
          </cell>
        </row>
        <row r="32">
          <cell r="A32">
            <v>47</v>
          </cell>
          <cell r="B32" t="str">
            <v>5C95</v>
          </cell>
          <cell r="C32" t="str">
            <v>G34024</v>
          </cell>
          <cell r="D32" t="str">
            <v>503-0047</v>
          </cell>
          <cell r="E32" t="str">
            <v>2012</v>
          </cell>
          <cell r="F32" t="str">
            <v>Chevrolet</v>
          </cell>
          <cell r="G32" t="str">
            <v>Colorado</v>
          </cell>
          <cell r="H32">
            <v>66.92</v>
          </cell>
          <cell r="I32">
            <v>60.68</v>
          </cell>
          <cell r="J32">
            <v>19.399999999999999</v>
          </cell>
          <cell r="K32">
            <v>2440.52</v>
          </cell>
          <cell r="L32">
            <v>11009</v>
          </cell>
          <cell r="M32">
            <v>2633.47</v>
          </cell>
          <cell r="N32">
            <v>2585.2800000000002</v>
          </cell>
          <cell r="O32">
            <v>73.864999999999995</v>
          </cell>
          <cell r="P32">
            <v>0.23499999999999999</v>
          </cell>
          <cell r="Q32">
            <v>48.19</v>
          </cell>
          <cell r="R32">
            <v>1.377</v>
          </cell>
          <cell r="S32">
            <v>75.242000000000004</v>
          </cell>
          <cell r="T32">
            <v>0.23899999999999999</v>
          </cell>
          <cell r="U32">
            <v>69.728999999999999</v>
          </cell>
          <cell r="V32">
            <v>1.9119999999999999</v>
          </cell>
          <cell r="W32">
            <v>1.734</v>
          </cell>
          <cell r="X32">
            <v>0.55400000000000005</v>
          </cell>
          <cell r="Y32">
            <v>0.222</v>
          </cell>
          <cell r="Z32">
            <v>6.0000000000000001E-3</v>
          </cell>
          <cell r="AA32">
            <v>6.0000000000000001E-3</v>
          </cell>
          <cell r="AB32">
            <v>2E-3</v>
          </cell>
        </row>
        <row r="33">
          <cell r="A33">
            <v>71</v>
          </cell>
          <cell r="B33" t="str">
            <v>5C95</v>
          </cell>
          <cell r="C33" t="str">
            <v>T00531</v>
          </cell>
          <cell r="D33" t="str">
            <v>503-0071</v>
          </cell>
          <cell r="E33" t="str">
            <v>2007</v>
          </cell>
          <cell r="F33" t="str">
            <v>Ford</v>
          </cell>
          <cell r="G33" t="str">
            <v>Ranger</v>
          </cell>
          <cell r="H33">
            <v>7408.69</v>
          </cell>
          <cell r="I33">
            <v>61.17</v>
          </cell>
          <cell r="J33">
            <v>869.29</v>
          </cell>
          <cell r="K33">
            <v>13977.64</v>
          </cell>
          <cell r="L33">
            <v>64867</v>
          </cell>
          <cell r="M33">
            <v>22335.99</v>
          </cell>
          <cell r="N33">
            <v>22316.79</v>
          </cell>
          <cell r="O33">
            <v>237.41300000000001</v>
          </cell>
          <cell r="P33">
            <v>0.34399999999999997</v>
          </cell>
          <cell r="Q33">
            <v>19.2</v>
          </cell>
          <cell r="R33">
            <v>0.20399999999999999</v>
          </cell>
          <cell r="S33">
            <v>237.61699999999999</v>
          </cell>
          <cell r="T33">
            <v>0.34399999999999997</v>
          </cell>
          <cell r="U33">
            <v>148.69800000000001</v>
          </cell>
          <cell r="V33">
            <v>78.816000000000003</v>
          </cell>
          <cell r="W33">
            <v>0.65100000000000002</v>
          </cell>
          <cell r="X33">
            <v>9.2479999999999993</v>
          </cell>
          <cell r="Y33">
            <v>0.215</v>
          </cell>
          <cell r="Z33">
            <v>0.114</v>
          </cell>
          <cell r="AA33">
            <v>1E-3</v>
          </cell>
          <cell r="AB33">
            <v>1.2999999999999999E-2</v>
          </cell>
        </row>
        <row r="34">
          <cell r="A34">
            <v>85</v>
          </cell>
          <cell r="B34" t="str">
            <v>5C95</v>
          </cell>
          <cell r="C34" t="str">
            <v>T00511</v>
          </cell>
          <cell r="D34" t="str">
            <v>503-0085</v>
          </cell>
          <cell r="E34" t="str">
            <v>2004</v>
          </cell>
          <cell r="F34" t="str">
            <v>Ford</v>
          </cell>
          <cell r="G34" t="str">
            <v>F150 Heritage</v>
          </cell>
          <cell r="H34">
            <v>7942.84</v>
          </cell>
          <cell r="I34">
            <v>82.83</v>
          </cell>
          <cell r="K34">
            <v>10840.19</v>
          </cell>
          <cell r="L34">
            <v>85837</v>
          </cell>
          <cell r="M34">
            <v>18905.400000000001</v>
          </cell>
          <cell r="N34">
            <v>18865.86</v>
          </cell>
          <cell r="O34">
            <v>139.74700000000001</v>
          </cell>
          <cell r="P34">
            <v>0.22</v>
          </cell>
          <cell r="Q34">
            <v>39.54</v>
          </cell>
          <cell r="R34">
            <v>0.29299999999999998</v>
          </cell>
          <cell r="S34">
            <v>140.04</v>
          </cell>
          <cell r="T34">
            <v>0.22</v>
          </cell>
          <cell r="U34">
            <v>80.298000000000002</v>
          </cell>
          <cell r="V34">
            <v>58.835999999999999</v>
          </cell>
          <cell r="W34">
            <v>0.61399999999999999</v>
          </cell>
          <cell r="Y34">
            <v>0.126</v>
          </cell>
          <cell r="Z34">
            <v>9.2999999999999999E-2</v>
          </cell>
          <cell r="AA34">
            <v>1E-3</v>
          </cell>
        </row>
        <row r="35">
          <cell r="A35">
            <v>95</v>
          </cell>
          <cell r="B35" t="str">
            <v>5C95</v>
          </cell>
          <cell r="C35" t="str">
            <v>G70441</v>
          </cell>
          <cell r="D35" t="str">
            <v>503-0095</v>
          </cell>
          <cell r="E35" t="str">
            <v>2012</v>
          </cell>
          <cell r="F35" t="str">
            <v>Ford</v>
          </cell>
          <cell r="G35" t="str">
            <v>Econoline Wagon</v>
          </cell>
          <cell r="H35">
            <v>2058.2800000000002</v>
          </cell>
          <cell r="I35">
            <v>61.17</v>
          </cell>
          <cell r="J35">
            <v>526.48</v>
          </cell>
          <cell r="K35">
            <v>15417.66</v>
          </cell>
          <cell r="L35">
            <v>46623</v>
          </cell>
          <cell r="M35">
            <v>18154.54</v>
          </cell>
          <cell r="N35">
            <v>18057.830000000002</v>
          </cell>
          <cell r="O35">
            <v>515.93799999999999</v>
          </cell>
          <cell r="P35">
            <v>0.38700000000000001</v>
          </cell>
          <cell r="Q35">
            <v>96.71</v>
          </cell>
          <cell r="R35">
            <v>2.7629999999999999</v>
          </cell>
          <cell r="S35">
            <v>518.70100000000002</v>
          </cell>
          <cell r="T35">
            <v>0.38900000000000001</v>
          </cell>
          <cell r="U35">
            <v>440.505</v>
          </cell>
          <cell r="V35">
            <v>58.808</v>
          </cell>
          <cell r="W35">
            <v>1.748</v>
          </cell>
          <cell r="X35">
            <v>15.042</v>
          </cell>
          <cell r="Y35">
            <v>0.33100000000000002</v>
          </cell>
          <cell r="Z35">
            <v>4.3999999999999997E-2</v>
          </cell>
          <cell r="AA35">
            <v>1E-3</v>
          </cell>
          <cell r="AB35">
            <v>1.0999999999999999E-2</v>
          </cell>
        </row>
        <row r="36">
          <cell r="A36">
            <v>98</v>
          </cell>
          <cell r="B36" t="str">
            <v>5C95</v>
          </cell>
          <cell r="C36" t="str">
            <v>T00490</v>
          </cell>
          <cell r="D36" t="str">
            <v>503-0098</v>
          </cell>
          <cell r="E36" t="str">
            <v>2003</v>
          </cell>
          <cell r="F36" t="str">
            <v>Ford</v>
          </cell>
          <cell r="G36" t="str">
            <v>Windstar</v>
          </cell>
          <cell r="H36">
            <v>14092.5</v>
          </cell>
          <cell r="I36">
            <v>813.05</v>
          </cell>
          <cell r="J36">
            <v>704</v>
          </cell>
          <cell r="K36">
            <v>13182.05</v>
          </cell>
          <cell r="L36">
            <v>102857</v>
          </cell>
          <cell r="M36">
            <v>28811.94</v>
          </cell>
          <cell r="N36">
            <v>28791.599999999999</v>
          </cell>
          <cell r="O36">
            <v>191.94399999999999</v>
          </cell>
          <cell r="P36">
            <v>0.28000000000000003</v>
          </cell>
          <cell r="Q36">
            <v>20.34</v>
          </cell>
          <cell r="R36">
            <v>0.13600000000000001</v>
          </cell>
          <cell r="S36">
            <v>192.08</v>
          </cell>
          <cell r="T36">
            <v>0.28000000000000003</v>
          </cell>
          <cell r="U36">
            <v>87.88</v>
          </cell>
          <cell r="V36">
            <v>93.95</v>
          </cell>
          <cell r="W36">
            <v>5.42</v>
          </cell>
          <cell r="X36">
            <v>4.6929999999999996</v>
          </cell>
          <cell r="Y36">
            <v>0.128</v>
          </cell>
          <cell r="Z36">
            <v>0.13700000000000001</v>
          </cell>
          <cell r="AA36">
            <v>8.0000000000000002E-3</v>
          </cell>
          <cell r="AB36">
            <v>7.0000000000000001E-3</v>
          </cell>
        </row>
        <row r="37">
          <cell r="A37">
            <v>271</v>
          </cell>
          <cell r="B37" t="str">
            <v>5C95</v>
          </cell>
          <cell r="C37" t="str">
            <v>G0271</v>
          </cell>
          <cell r="D37" t="str">
            <v>503-0271</v>
          </cell>
          <cell r="E37" t="str">
            <v>2003</v>
          </cell>
          <cell r="F37" t="str">
            <v>Gem</v>
          </cell>
          <cell r="H37">
            <v>4.95</v>
          </cell>
          <cell r="I37">
            <v>48.39</v>
          </cell>
          <cell r="J37">
            <v>117.76</v>
          </cell>
          <cell r="L37">
            <v>7365</v>
          </cell>
          <cell r="M37">
            <v>209.75</v>
          </cell>
          <cell r="N37">
            <v>171.1</v>
          </cell>
          <cell r="O37">
            <v>4.8890000000000002</v>
          </cell>
          <cell r="P37">
            <v>2.3E-2</v>
          </cell>
          <cell r="Q37">
            <v>38.65</v>
          </cell>
          <cell r="R37">
            <v>1.1040000000000001</v>
          </cell>
          <cell r="S37">
            <v>5.9930000000000003</v>
          </cell>
          <cell r="T37">
            <v>2.8000000000000001E-2</v>
          </cell>
          <cell r="V37">
            <v>0.14099999999999999</v>
          </cell>
          <cell r="W37">
            <v>1.383</v>
          </cell>
          <cell r="X37">
            <v>3.3650000000000002</v>
          </cell>
          <cell r="Z37">
            <v>1E-3</v>
          </cell>
          <cell r="AA37">
            <v>7.0000000000000001E-3</v>
          </cell>
          <cell r="AB37">
            <v>1.6E-2</v>
          </cell>
        </row>
        <row r="38">
          <cell r="A38">
            <v>281</v>
          </cell>
          <cell r="B38" t="str">
            <v>5C95</v>
          </cell>
          <cell r="C38" t="str">
            <v>G0281</v>
          </cell>
          <cell r="D38" t="str">
            <v>503-0281</v>
          </cell>
          <cell r="E38" t="str">
            <v>2003</v>
          </cell>
          <cell r="F38" t="str">
            <v>Gem Car</v>
          </cell>
          <cell r="H38">
            <v>241.95</v>
          </cell>
          <cell r="J38">
            <v>70.98</v>
          </cell>
          <cell r="L38">
            <v>7654</v>
          </cell>
          <cell r="M38">
            <v>327.38</v>
          </cell>
          <cell r="N38">
            <v>312.93</v>
          </cell>
          <cell r="O38">
            <v>8.9410000000000007</v>
          </cell>
          <cell r="P38">
            <v>4.1000000000000002E-2</v>
          </cell>
          <cell r="Q38">
            <v>14.45</v>
          </cell>
          <cell r="R38">
            <v>0.41299999999999998</v>
          </cell>
          <cell r="S38">
            <v>9.3539999999999992</v>
          </cell>
          <cell r="T38">
            <v>4.2999999999999997E-2</v>
          </cell>
          <cell r="V38">
            <v>6.9130000000000003</v>
          </cell>
          <cell r="X38">
            <v>2.028</v>
          </cell>
          <cell r="Z38">
            <v>3.2000000000000001E-2</v>
          </cell>
          <cell r="AB38">
            <v>8.9999999999999993E-3</v>
          </cell>
        </row>
        <row r="39">
          <cell r="A39">
            <v>295</v>
          </cell>
          <cell r="B39" t="str">
            <v>5C95</v>
          </cell>
          <cell r="C39" t="str">
            <v>T00491</v>
          </cell>
          <cell r="D39" t="str">
            <v>503-0295</v>
          </cell>
          <cell r="E39" t="str">
            <v>2004</v>
          </cell>
          <cell r="F39" t="str">
            <v>Ford</v>
          </cell>
          <cell r="G39" t="str">
            <v>Ranger</v>
          </cell>
          <cell r="H39">
            <v>1847.72</v>
          </cell>
          <cell r="I39">
            <v>41.78</v>
          </cell>
          <cell r="J39">
            <v>15</v>
          </cell>
          <cell r="K39">
            <v>6304.21</v>
          </cell>
          <cell r="L39">
            <v>54090</v>
          </cell>
          <cell r="M39">
            <v>8229.0499999999993</v>
          </cell>
          <cell r="N39">
            <v>8208.7099999999991</v>
          </cell>
          <cell r="O39">
            <v>63.143999999999998</v>
          </cell>
          <cell r="P39">
            <v>0.152</v>
          </cell>
          <cell r="Q39">
            <v>20.34</v>
          </cell>
          <cell r="R39">
            <v>0.156</v>
          </cell>
          <cell r="S39">
            <v>63.3</v>
          </cell>
          <cell r="T39">
            <v>0.152</v>
          </cell>
          <cell r="U39">
            <v>48.494</v>
          </cell>
          <cell r="V39">
            <v>14.212999999999999</v>
          </cell>
          <cell r="W39">
            <v>0.32100000000000001</v>
          </cell>
          <cell r="X39">
            <v>0.115</v>
          </cell>
          <cell r="Y39">
            <v>0.11700000000000001</v>
          </cell>
          <cell r="Z39">
            <v>3.4000000000000002E-2</v>
          </cell>
          <cell r="AA39">
            <v>1E-3</v>
          </cell>
          <cell r="AB39">
            <v>0</v>
          </cell>
        </row>
        <row r="40">
          <cell r="A40">
            <v>351</v>
          </cell>
          <cell r="B40" t="str">
            <v>5C95</v>
          </cell>
          <cell r="C40" t="str">
            <v>T00520</v>
          </cell>
          <cell r="D40" t="str">
            <v>503-0351</v>
          </cell>
          <cell r="E40" t="str">
            <v>2005</v>
          </cell>
          <cell r="F40" t="str">
            <v>Ford</v>
          </cell>
          <cell r="G40" t="str">
            <v>Ranger</v>
          </cell>
          <cell r="H40">
            <v>5145.7700000000004</v>
          </cell>
          <cell r="I40">
            <v>69.459999999999994</v>
          </cell>
          <cell r="J40">
            <v>332.07</v>
          </cell>
          <cell r="K40">
            <v>8766</v>
          </cell>
          <cell r="L40">
            <v>75109</v>
          </cell>
          <cell r="M40">
            <v>15058</v>
          </cell>
          <cell r="N40">
            <v>15038.8</v>
          </cell>
          <cell r="O40">
            <v>127.447</v>
          </cell>
          <cell r="P40">
            <v>0.2</v>
          </cell>
          <cell r="Q40">
            <v>19.2</v>
          </cell>
          <cell r="R40">
            <v>0.16300000000000001</v>
          </cell>
          <cell r="S40">
            <v>127.61</v>
          </cell>
          <cell r="T40">
            <v>0.2</v>
          </cell>
          <cell r="U40">
            <v>74.287999999999997</v>
          </cell>
          <cell r="V40">
            <v>43.607999999999997</v>
          </cell>
          <cell r="W40">
            <v>0.58899999999999997</v>
          </cell>
          <cell r="X40">
            <v>2.8140000000000001</v>
          </cell>
          <cell r="Y40">
            <v>0.11700000000000001</v>
          </cell>
          <cell r="Z40">
            <v>6.9000000000000006E-2</v>
          </cell>
          <cell r="AA40">
            <v>1E-3</v>
          </cell>
          <cell r="AB40">
            <v>4.0000000000000001E-3</v>
          </cell>
        </row>
        <row r="41">
          <cell r="A41">
            <v>357</v>
          </cell>
          <cell r="B41" t="str">
            <v>5C95</v>
          </cell>
          <cell r="C41" t="str">
            <v>T00510</v>
          </cell>
          <cell r="D41" t="str">
            <v>503-0357</v>
          </cell>
          <cell r="E41" t="str">
            <v>2005</v>
          </cell>
          <cell r="F41" t="str">
            <v>Ford</v>
          </cell>
          <cell r="G41" t="str">
            <v>Ranger</v>
          </cell>
          <cell r="H41">
            <v>6588.93</v>
          </cell>
          <cell r="I41">
            <v>170.58</v>
          </cell>
          <cell r="J41">
            <v>292.97000000000003</v>
          </cell>
          <cell r="K41">
            <v>11401.9</v>
          </cell>
          <cell r="L41">
            <v>95849</v>
          </cell>
          <cell r="M41">
            <v>18473.580000000002</v>
          </cell>
          <cell r="N41">
            <v>18454.38</v>
          </cell>
          <cell r="O41">
            <v>156.393</v>
          </cell>
          <cell r="P41">
            <v>0.193</v>
          </cell>
          <cell r="Q41">
            <v>19.2</v>
          </cell>
          <cell r="R41">
            <v>0.16300000000000001</v>
          </cell>
          <cell r="S41">
            <v>156.55600000000001</v>
          </cell>
          <cell r="T41">
            <v>0.193</v>
          </cell>
          <cell r="U41">
            <v>96.626000000000005</v>
          </cell>
          <cell r="V41">
            <v>55.838000000000001</v>
          </cell>
          <cell r="W41">
            <v>1.446</v>
          </cell>
          <cell r="X41">
            <v>2.4830000000000001</v>
          </cell>
          <cell r="Y41">
            <v>0.11899999999999999</v>
          </cell>
          <cell r="Z41">
            <v>6.9000000000000006E-2</v>
          </cell>
          <cell r="AA41">
            <v>2E-3</v>
          </cell>
          <cell r="AB41">
            <v>3.0000000000000001E-3</v>
          </cell>
        </row>
        <row r="42">
          <cell r="A42">
            <v>468</v>
          </cell>
          <cell r="B42" t="str">
            <v>5C95</v>
          </cell>
          <cell r="C42" t="str">
            <v>T00294</v>
          </cell>
          <cell r="D42" t="str">
            <v>503-0468</v>
          </cell>
          <cell r="E42" t="str">
            <v>2006</v>
          </cell>
          <cell r="F42" t="str">
            <v>Chevrolet</v>
          </cell>
          <cell r="G42" t="str">
            <v>Uplander</v>
          </cell>
          <cell r="H42">
            <v>5084.7299999999996</v>
          </cell>
          <cell r="I42">
            <v>176.83</v>
          </cell>
          <cell r="J42">
            <v>870.85</v>
          </cell>
          <cell r="K42">
            <v>8534.7999999999993</v>
          </cell>
          <cell r="L42">
            <v>42589</v>
          </cell>
          <cell r="M42">
            <v>14686.41</v>
          </cell>
          <cell r="N42">
            <v>14667.21</v>
          </cell>
          <cell r="O42">
            <v>142.4</v>
          </cell>
          <cell r="P42">
            <v>0.34399999999999997</v>
          </cell>
          <cell r="Q42">
            <v>19.2</v>
          </cell>
          <cell r="R42">
            <v>0.186</v>
          </cell>
          <cell r="S42">
            <v>142.58699999999999</v>
          </cell>
          <cell r="T42">
            <v>0.34499999999999997</v>
          </cell>
          <cell r="U42">
            <v>82.861999999999995</v>
          </cell>
          <cell r="V42">
            <v>49.366</v>
          </cell>
          <cell r="W42">
            <v>1.7170000000000001</v>
          </cell>
          <cell r="X42">
            <v>8.4550000000000001</v>
          </cell>
          <cell r="Y42">
            <v>0.2</v>
          </cell>
          <cell r="Z42">
            <v>0.11899999999999999</v>
          </cell>
          <cell r="AA42">
            <v>4.0000000000000001E-3</v>
          </cell>
          <cell r="AB42">
            <v>0.02</v>
          </cell>
        </row>
        <row r="43">
          <cell r="A43">
            <v>481</v>
          </cell>
          <cell r="B43" t="str">
            <v>5C95</v>
          </cell>
          <cell r="C43" t="str">
            <v>T00413</v>
          </cell>
          <cell r="D43" t="str">
            <v>503-0481</v>
          </cell>
          <cell r="E43" t="str">
            <v>2007</v>
          </cell>
          <cell r="F43" t="str">
            <v>Chevrolet</v>
          </cell>
          <cell r="G43" t="str">
            <v>Uplander</v>
          </cell>
          <cell r="H43">
            <v>7181.47</v>
          </cell>
          <cell r="I43">
            <v>153.30000000000001</v>
          </cell>
          <cell r="J43">
            <v>15</v>
          </cell>
          <cell r="K43">
            <v>9805.4500000000007</v>
          </cell>
          <cell r="L43">
            <v>45780</v>
          </cell>
          <cell r="M43">
            <v>17174.419999999998</v>
          </cell>
          <cell r="N43">
            <v>17155.22</v>
          </cell>
          <cell r="O43">
            <v>173.285</v>
          </cell>
          <cell r="P43">
            <v>0.375</v>
          </cell>
          <cell r="Q43">
            <v>19.2</v>
          </cell>
          <cell r="R43">
            <v>0.19400000000000001</v>
          </cell>
          <cell r="S43">
            <v>173.47900000000001</v>
          </cell>
          <cell r="T43">
            <v>0.375</v>
          </cell>
          <cell r="U43">
            <v>99.045000000000002</v>
          </cell>
          <cell r="V43">
            <v>72.540000000000006</v>
          </cell>
          <cell r="W43">
            <v>1.548</v>
          </cell>
          <cell r="X43">
            <v>0.152</v>
          </cell>
          <cell r="Y43">
            <v>0.214</v>
          </cell>
          <cell r="Z43">
            <v>0.157</v>
          </cell>
          <cell r="AA43">
            <v>3.0000000000000001E-3</v>
          </cell>
          <cell r="AB43">
            <v>0</v>
          </cell>
        </row>
        <row r="44">
          <cell r="A44">
            <v>650</v>
          </cell>
          <cell r="B44" t="str">
            <v>5C95</v>
          </cell>
          <cell r="C44" t="str">
            <v>G05692</v>
          </cell>
          <cell r="D44" t="str">
            <v>503-0650</v>
          </cell>
          <cell r="E44" t="str">
            <v>2013</v>
          </cell>
          <cell r="F44" t="str">
            <v>Ford</v>
          </cell>
          <cell r="G44" t="str">
            <v>Econoline Wagon</v>
          </cell>
          <cell r="H44">
            <v>581.99</v>
          </cell>
          <cell r="I44">
            <v>72.48</v>
          </cell>
          <cell r="J44">
            <v>668.21</v>
          </cell>
          <cell r="K44">
            <v>12896.32</v>
          </cell>
          <cell r="L44">
            <v>31908</v>
          </cell>
          <cell r="M44">
            <v>14229.95</v>
          </cell>
          <cell r="N44">
            <v>14219</v>
          </cell>
          <cell r="O44">
            <v>677.09500000000003</v>
          </cell>
          <cell r="P44">
            <v>0.44600000000000001</v>
          </cell>
          <cell r="Q44">
            <v>10.95</v>
          </cell>
          <cell r="R44">
            <v>0.52100000000000002</v>
          </cell>
          <cell r="S44">
            <v>677.61699999999996</v>
          </cell>
          <cell r="T44">
            <v>0.44600000000000001</v>
          </cell>
          <cell r="U44">
            <v>614.11</v>
          </cell>
          <cell r="V44">
            <v>27.713999999999999</v>
          </cell>
          <cell r="W44">
            <v>3.4510000000000001</v>
          </cell>
          <cell r="X44">
            <v>31.82</v>
          </cell>
          <cell r="Y44">
            <v>0.40400000000000003</v>
          </cell>
          <cell r="Z44">
            <v>1.7999999999999999E-2</v>
          </cell>
          <cell r="AA44">
            <v>2E-3</v>
          </cell>
          <cell r="AB44">
            <v>2.1000000000000001E-2</v>
          </cell>
        </row>
        <row r="45">
          <cell r="A45">
            <v>692</v>
          </cell>
          <cell r="B45" t="str">
            <v>5C95</v>
          </cell>
          <cell r="C45" t="str">
            <v>G38133</v>
          </cell>
          <cell r="D45" t="str">
            <v>503-0692</v>
          </cell>
          <cell r="E45" t="str">
            <v>2005</v>
          </cell>
          <cell r="F45" t="str">
            <v>Gem</v>
          </cell>
          <cell r="G45" t="str">
            <v>825</v>
          </cell>
          <cell r="H45">
            <v>1961.27</v>
          </cell>
          <cell r="I45">
            <v>0</v>
          </cell>
          <cell r="L45">
            <v>47</v>
          </cell>
          <cell r="M45">
            <v>1975.47</v>
          </cell>
          <cell r="N45">
            <v>1961.27</v>
          </cell>
          <cell r="O45">
            <v>57.683999999999997</v>
          </cell>
          <cell r="P45">
            <v>41.728999999999999</v>
          </cell>
          <cell r="Q45">
            <v>14.2</v>
          </cell>
          <cell r="R45">
            <v>0.41799999999999998</v>
          </cell>
          <cell r="S45">
            <v>58.101999999999997</v>
          </cell>
          <cell r="T45">
            <v>42.030999999999999</v>
          </cell>
          <cell r="V45">
            <v>57.683999999999997</v>
          </cell>
          <cell r="W45">
            <v>0</v>
          </cell>
          <cell r="Z45">
            <v>41.728999999999999</v>
          </cell>
          <cell r="AA45">
            <v>0</v>
          </cell>
        </row>
        <row r="46">
          <cell r="A46">
            <v>821</v>
          </cell>
          <cell r="B46" t="str">
            <v>5C95</v>
          </cell>
          <cell r="C46" t="str">
            <v>G40401</v>
          </cell>
          <cell r="D46" t="str">
            <v>503-0821</v>
          </cell>
          <cell r="E46" t="str">
            <v>2011</v>
          </cell>
          <cell r="F46" t="str">
            <v>Ford</v>
          </cell>
          <cell r="G46" t="str">
            <v>Econoline Wagon</v>
          </cell>
          <cell r="H46">
            <v>6792.83</v>
          </cell>
          <cell r="I46">
            <v>260.52999999999997</v>
          </cell>
          <cell r="J46">
            <v>1624.94</v>
          </cell>
          <cell r="K46">
            <v>22275.66</v>
          </cell>
          <cell r="L46">
            <v>68954</v>
          </cell>
          <cell r="M46">
            <v>31259.439999999999</v>
          </cell>
          <cell r="N46">
            <v>31241.74</v>
          </cell>
          <cell r="O46">
            <v>624.83500000000004</v>
          </cell>
          <cell r="P46">
            <v>0.45300000000000001</v>
          </cell>
          <cell r="Q46">
            <v>17.7</v>
          </cell>
          <cell r="R46">
            <v>0.35399999999999998</v>
          </cell>
          <cell r="S46">
            <v>625.18899999999996</v>
          </cell>
          <cell r="T46">
            <v>0.45300000000000001</v>
          </cell>
          <cell r="U46">
            <v>445.51299999999998</v>
          </cell>
          <cell r="V46">
            <v>135.857</v>
          </cell>
          <cell r="W46">
            <v>5.2110000000000003</v>
          </cell>
          <cell r="X46">
            <v>32.499000000000002</v>
          </cell>
          <cell r="Y46">
            <v>0.32300000000000001</v>
          </cell>
          <cell r="Z46">
            <v>9.9000000000000005E-2</v>
          </cell>
          <cell r="AA46">
            <v>4.0000000000000001E-3</v>
          </cell>
          <cell r="AB46">
            <v>2.4E-2</v>
          </cell>
        </row>
        <row r="47">
          <cell r="A47">
            <v>822</v>
          </cell>
          <cell r="B47" t="str">
            <v>5C95</v>
          </cell>
          <cell r="C47" t="str">
            <v>G40399</v>
          </cell>
          <cell r="D47" t="str">
            <v>503-0822</v>
          </cell>
          <cell r="E47" t="str">
            <v>2011</v>
          </cell>
          <cell r="F47" t="str">
            <v>Ford</v>
          </cell>
          <cell r="G47" t="str">
            <v>Econoline Wagon</v>
          </cell>
          <cell r="H47">
            <v>4417.9399999999996</v>
          </cell>
          <cell r="I47">
            <v>150.97</v>
          </cell>
          <cell r="J47">
            <v>808.43</v>
          </cell>
          <cell r="K47">
            <v>22204.03</v>
          </cell>
          <cell r="L47">
            <v>78276</v>
          </cell>
          <cell r="M47">
            <v>27599.07</v>
          </cell>
          <cell r="N47">
            <v>27581.37</v>
          </cell>
          <cell r="O47">
            <v>540.81100000000004</v>
          </cell>
          <cell r="P47">
            <v>0.35199999999999998</v>
          </cell>
          <cell r="Q47">
            <v>17.7</v>
          </cell>
          <cell r="R47">
            <v>0.34699999999999998</v>
          </cell>
          <cell r="S47">
            <v>541.15800000000002</v>
          </cell>
          <cell r="T47">
            <v>0.35299999999999998</v>
          </cell>
          <cell r="U47">
            <v>435.37299999999999</v>
          </cell>
          <cell r="V47">
            <v>86.626000000000005</v>
          </cell>
          <cell r="W47">
            <v>2.96</v>
          </cell>
          <cell r="X47">
            <v>15.852</v>
          </cell>
          <cell r="Y47">
            <v>0.28399999999999997</v>
          </cell>
          <cell r="Z47">
            <v>5.6000000000000001E-2</v>
          </cell>
          <cell r="AA47">
            <v>2E-3</v>
          </cell>
          <cell r="AB47">
            <v>0.01</v>
          </cell>
        </row>
        <row r="48">
          <cell r="A48">
            <v>823</v>
          </cell>
          <cell r="B48" t="str">
            <v>5C95</v>
          </cell>
          <cell r="C48" t="str">
            <v>G20649</v>
          </cell>
          <cell r="D48" t="str">
            <v>503-0823</v>
          </cell>
          <cell r="E48" t="str">
            <v>2011</v>
          </cell>
          <cell r="F48" t="str">
            <v>Ford</v>
          </cell>
          <cell r="G48" t="str">
            <v>Ranger</v>
          </cell>
          <cell r="H48">
            <v>1205.57</v>
          </cell>
          <cell r="I48">
            <v>71.540000000000006</v>
          </cell>
          <cell r="J48">
            <v>183.85</v>
          </cell>
          <cell r="K48">
            <v>7174.89</v>
          </cell>
          <cell r="L48">
            <v>28434</v>
          </cell>
          <cell r="M48">
            <v>8655.19</v>
          </cell>
          <cell r="N48">
            <v>8635.85</v>
          </cell>
          <cell r="O48">
            <v>169.33</v>
          </cell>
          <cell r="P48">
            <v>0.30399999999999999</v>
          </cell>
          <cell r="Q48">
            <v>19.34</v>
          </cell>
          <cell r="R48">
            <v>0.379</v>
          </cell>
          <cell r="S48">
            <v>169.71</v>
          </cell>
          <cell r="T48">
            <v>0.30399999999999999</v>
          </cell>
          <cell r="U48">
            <v>140.684</v>
          </cell>
          <cell r="V48">
            <v>23.638999999999999</v>
          </cell>
          <cell r="W48">
            <v>1.403</v>
          </cell>
          <cell r="X48">
            <v>3.605</v>
          </cell>
          <cell r="Y48">
            <v>0.252</v>
          </cell>
          <cell r="Z48">
            <v>4.2000000000000003E-2</v>
          </cell>
          <cell r="AA48">
            <v>3.0000000000000001E-3</v>
          </cell>
          <cell r="AB48">
            <v>6.0000000000000001E-3</v>
          </cell>
        </row>
        <row r="49">
          <cell r="A49">
            <v>824</v>
          </cell>
          <cell r="B49" t="str">
            <v>5C95</v>
          </cell>
          <cell r="C49" t="str">
            <v>G40400</v>
          </cell>
          <cell r="D49" t="str">
            <v>503-0824</v>
          </cell>
          <cell r="E49" t="str">
            <v>2011</v>
          </cell>
          <cell r="F49" t="str">
            <v>Ford</v>
          </cell>
          <cell r="G49" t="str">
            <v>Econoline Wagon</v>
          </cell>
          <cell r="H49">
            <v>4662.7</v>
          </cell>
          <cell r="I49">
            <v>320.2</v>
          </cell>
          <cell r="J49">
            <v>1036.3399999999999</v>
          </cell>
          <cell r="K49">
            <v>20076.12</v>
          </cell>
          <cell r="L49">
            <v>72333</v>
          </cell>
          <cell r="M49">
            <v>26132.46</v>
          </cell>
          <cell r="N49">
            <v>26114.76</v>
          </cell>
          <cell r="O49">
            <v>522.29499999999996</v>
          </cell>
          <cell r="P49">
            <v>0.36099999999999999</v>
          </cell>
          <cell r="Q49">
            <v>17.7</v>
          </cell>
          <cell r="R49">
            <v>0.35399999999999998</v>
          </cell>
          <cell r="S49">
            <v>522.649</v>
          </cell>
          <cell r="T49">
            <v>0.36099999999999999</v>
          </cell>
          <cell r="U49">
            <v>401.52199999999999</v>
          </cell>
          <cell r="V49">
            <v>93.254000000000005</v>
          </cell>
          <cell r="W49">
            <v>6.4039999999999999</v>
          </cell>
          <cell r="X49">
            <v>20.727</v>
          </cell>
          <cell r="Y49">
            <v>0.27800000000000002</v>
          </cell>
          <cell r="Z49">
            <v>6.4000000000000001E-2</v>
          </cell>
          <cell r="AA49">
            <v>4.0000000000000001E-3</v>
          </cell>
          <cell r="AB49">
            <v>1.4E-2</v>
          </cell>
        </row>
        <row r="50">
          <cell r="A50">
            <v>832</v>
          </cell>
          <cell r="B50" t="str">
            <v>5C95</v>
          </cell>
          <cell r="C50" t="str">
            <v>G20650</v>
          </cell>
          <cell r="D50" t="str">
            <v>503-0832</v>
          </cell>
          <cell r="E50" t="str">
            <v>2011</v>
          </cell>
          <cell r="F50" t="str">
            <v>Ford</v>
          </cell>
          <cell r="G50" t="str">
            <v>Ranger</v>
          </cell>
          <cell r="H50">
            <v>833.83</v>
          </cell>
          <cell r="I50">
            <v>22.38</v>
          </cell>
          <cell r="J50">
            <v>234.57</v>
          </cell>
          <cell r="K50">
            <v>3127.08</v>
          </cell>
          <cell r="L50">
            <v>15842</v>
          </cell>
          <cell r="M50">
            <v>4236.0600000000004</v>
          </cell>
          <cell r="N50">
            <v>4217.8599999999997</v>
          </cell>
          <cell r="O50">
            <v>82.703000000000003</v>
          </cell>
          <cell r="P50">
            <v>0.26600000000000001</v>
          </cell>
          <cell r="Q50">
            <v>18.2</v>
          </cell>
          <cell r="R50">
            <v>0.35699999999999998</v>
          </cell>
          <cell r="S50">
            <v>83.06</v>
          </cell>
          <cell r="T50">
            <v>0.26700000000000002</v>
          </cell>
          <cell r="U50">
            <v>61.314999999999998</v>
          </cell>
          <cell r="V50">
            <v>16.350000000000001</v>
          </cell>
          <cell r="W50">
            <v>0.439</v>
          </cell>
          <cell r="X50">
            <v>4.5990000000000002</v>
          </cell>
          <cell r="Y50">
            <v>0.19700000000000001</v>
          </cell>
          <cell r="Z50">
            <v>5.2999999999999999E-2</v>
          </cell>
          <cell r="AA50">
            <v>1E-3</v>
          </cell>
          <cell r="AB50">
            <v>1.4999999999999999E-2</v>
          </cell>
        </row>
        <row r="51">
          <cell r="A51">
            <v>908</v>
          </cell>
          <cell r="B51" t="str">
            <v>5C95</v>
          </cell>
          <cell r="C51" t="str">
            <v>G11000</v>
          </cell>
          <cell r="D51" t="str">
            <v>503-0908</v>
          </cell>
          <cell r="E51" t="str">
            <v>2014</v>
          </cell>
          <cell r="F51" t="str">
            <v>Ford</v>
          </cell>
          <cell r="G51" t="str">
            <v>F150</v>
          </cell>
          <cell r="K51">
            <v>1492.11</v>
          </cell>
          <cell r="L51">
            <v>4052</v>
          </cell>
          <cell r="M51">
            <v>1500.81</v>
          </cell>
          <cell r="N51">
            <v>1492.11</v>
          </cell>
          <cell r="O51">
            <v>124.343</v>
          </cell>
          <cell r="P51">
            <v>0.36799999999999999</v>
          </cell>
          <cell r="Q51">
            <v>8.6999999999999993</v>
          </cell>
          <cell r="R51">
            <v>0.72499999999999998</v>
          </cell>
          <cell r="S51">
            <v>125.068</v>
          </cell>
          <cell r="T51">
            <v>0.37</v>
          </cell>
          <cell r="U51">
            <v>124.343</v>
          </cell>
          <cell r="Y51">
            <v>0.36799999999999999</v>
          </cell>
        </row>
        <row r="52">
          <cell r="A52">
            <v>909</v>
          </cell>
          <cell r="B52" t="str">
            <v>5C95</v>
          </cell>
          <cell r="C52" t="str">
            <v>G10999</v>
          </cell>
          <cell r="D52" t="str">
            <v>503-0909</v>
          </cell>
          <cell r="E52" t="str">
            <v>2014</v>
          </cell>
          <cell r="F52" t="str">
            <v>Ford</v>
          </cell>
          <cell r="G52" t="str">
            <v>F150</v>
          </cell>
          <cell r="H52">
            <v>26.37</v>
          </cell>
          <cell r="I52">
            <v>52.58</v>
          </cell>
          <cell r="K52">
            <v>2357.88</v>
          </cell>
          <cell r="L52">
            <v>5841</v>
          </cell>
          <cell r="M52">
            <v>2445.5300000000002</v>
          </cell>
          <cell r="N52">
            <v>2436.83</v>
          </cell>
          <cell r="O52">
            <v>203.06899999999999</v>
          </cell>
          <cell r="P52">
            <v>0.41699999999999998</v>
          </cell>
          <cell r="Q52">
            <v>8.6999999999999993</v>
          </cell>
          <cell r="R52">
            <v>0.72499999999999998</v>
          </cell>
          <cell r="S52">
            <v>203.79400000000001</v>
          </cell>
          <cell r="T52">
            <v>0.41899999999999998</v>
          </cell>
          <cell r="U52">
            <v>196.49</v>
          </cell>
          <cell r="V52">
            <v>2.198</v>
          </cell>
          <cell r="W52">
            <v>4.3819999999999997</v>
          </cell>
          <cell r="Y52">
            <v>0.40400000000000003</v>
          </cell>
          <cell r="Z52">
            <v>5.0000000000000001E-3</v>
          </cell>
          <cell r="AA52">
            <v>8.9999999999999993E-3</v>
          </cell>
        </row>
        <row r="53">
          <cell r="A53">
            <v>954</v>
          </cell>
          <cell r="B53" t="str">
            <v>5C95</v>
          </cell>
          <cell r="C53" t="str">
            <v>G39970</v>
          </cell>
          <cell r="D53" t="str">
            <v>503-0954</v>
          </cell>
          <cell r="E53" t="str">
            <v>2014</v>
          </cell>
          <cell r="F53" t="str">
            <v>Ford</v>
          </cell>
          <cell r="G53" t="str">
            <v>F150</v>
          </cell>
          <cell r="K53">
            <v>600.54999999999995</v>
          </cell>
          <cell r="L53">
            <v>1326</v>
          </cell>
          <cell r="M53">
            <v>604.65</v>
          </cell>
          <cell r="N53">
            <v>600.54999999999995</v>
          </cell>
          <cell r="O53">
            <v>120.11</v>
          </cell>
          <cell r="P53">
            <v>0.45300000000000001</v>
          </cell>
          <cell r="Q53">
            <v>4.0999999999999996</v>
          </cell>
          <cell r="R53">
            <v>0.82</v>
          </cell>
          <cell r="S53">
            <v>120.93</v>
          </cell>
          <cell r="T53">
            <v>0.45600000000000002</v>
          </cell>
          <cell r="U53">
            <v>120.11</v>
          </cell>
          <cell r="Y53">
            <v>0.45300000000000001</v>
          </cell>
        </row>
        <row r="54">
          <cell r="A54">
            <v>955</v>
          </cell>
          <cell r="B54" t="str">
            <v>5C95</v>
          </cell>
          <cell r="C54" t="str">
            <v>G73907</v>
          </cell>
          <cell r="D54" t="str">
            <v>503-0955</v>
          </cell>
          <cell r="E54" t="str">
            <v>2014</v>
          </cell>
          <cell r="F54" t="str">
            <v>Ford</v>
          </cell>
          <cell r="G54" t="str">
            <v>F150</v>
          </cell>
          <cell r="K54">
            <v>572.32000000000005</v>
          </cell>
          <cell r="L54">
            <v>1484</v>
          </cell>
          <cell r="M54">
            <v>576.41999999999996</v>
          </cell>
          <cell r="N54">
            <v>572.32000000000005</v>
          </cell>
          <cell r="O54">
            <v>114.464</v>
          </cell>
          <cell r="P54">
            <v>0.38600000000000001</v>
          </cell>
          <cell r="Q54">
            <v>4.0999999999999996</v>
          </cell>
          <cell r="R54">
            <v>0.82</v>
          </cell>
          <cell r="S54">
            <v>115.28400000000001</v>
          </cell>
          <cell r="T54">
            <v>0.38800000000000001</v>
          </cell>
          <cell r="U54">
            <v>114.464</v>
          </cell>
          <cell r="Y54">
            <v>0.38600000000000001</v>
          </cell>
        </row>
        <row r="55">
          <cell r="A55">
            <v>963</v>
          </cell>
          <cell r="B55" t="str">
            <v>5C95</v>
          </cell>
          <cell r="C55" t="str">
            <v>G05879</v>
          </cell>
          <cell r="D55" t="str">
            <v>503-0963</v>
          </cell>
          <cell r="E55" t="str">
            <v>2015</v>
          </cell>
          <cell r="F55" t="str">
            <v>Dodge</v>
          </cell>
          <cell r="G55" t="str">
            <v>Grand Caravan</v>
          </cell>
          <cell r="H55">
            <v>54.08</v>
          </cell>
          <cell r="K55">
            <v>292.83999999999997</v>
          </cell>
          <cell r="L55">
            <v>844</v>
          </cell>
          <cell r="M55">
            <v>348.56</v>
          </cell>
          <cell r="N55">
            <v>346.92</v>
          </cell>
          <cell r="O55">
            <v>173.46</v>
          </cell>
          <cell r="P55">
            <v>0.41099999999999998</v>
          </cell>
          <cell r="Q55">
            <v>1.64</v>
          </cell>
          <cell r="R55">
            <v>0.82</v>
          </cell>
          <cell r="S55">
            <v>174.28</v>
          </cell>
          <cell r="T55">
            <v>0.41299999999999998</v>
          </cell>
          <cell r="U55">
            <v>146.41999999999999</v>
          </cell>
          <cell r="V55">
            <v>27.04</v>
          </cell>
          <cell r="Y55">
            <v>0.34699999999999998</v>
          </cell>
          <cell r="Z55">
            <v>6.4000000000000001E-2</v>
          </cell>
        </row>
        <row r="56">
          <cell r="A56">
            <v>966</v>
          </cell>
          <cell r="B56" t="str">
            <v>5C95</v>
          </cell>
          <cell r="C56" t="str">
            <v>G41972</v>
          </cell>
          <cell r="D56" t="str">
            <v>503-0966</v>
          </cell>
          <cell r="E56" t="str">
            <v>2015</v>
          </cell>
          <cell r="F56" t="str">
            <v>Dodge</v>
          </cell>
          <cell r="G56" t="str">
            <v>Grand Caravan</v>
          </cell>
          <cell r="H56">
            <v>0</v>
          </cell>
          <cell r="L56">
            <v>30</v>
          </cell>
          <cell r="M56">
            <v>0</v>
          </cell>
          <cell r="N56">
            <v>0</v>
          </cell>
          <cell r="P56">
            <v>0</v>
          </cell>
          <cell r="T56">
            <v>0</v>
          </cell>
          <cell r="Z56">
            <v>0</v>
          </cell>
        </row>
        <row r="57">
          <cell r="A57">
            <v>6819</v>
          </cell>
          <cell r="B57" t="str">
            <v>5C95</v>
          </cell>
          <cell r="C57" t="str">
            <v>G06819</v>
          </cell>
          <cell r="D57" t="str">
            <v>503-6819</v>
          </cell>
          <cell r="E57" t="str">
            <v>2014</v>
          </cell>
          <cell r="F57" t="str">
            <v>Tennant</v>
          </cell>
          <cell r="G57" t="str">
            <v>S30 Sweepmax Plus</v>
          </cell>
          <cell r="M57">
            <v>1.64</v>
          </cell>
          <cell r="Q57">
            <v>1.64</v>
          </cell>
          <cell r="R57">
            <v>0.82</v>
          </cell>
          <cell r="S57">
            <v>0.82</v>
          </cell>
        </row>
      </sheetData>
      <sheetData sheetId="4">
        <row r="4">
          <cell r="A4" t="str">
            <v>ADA Van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 Links"/>
      <sheetName val="Fee Request"/>
      <sheetName val="Fee Req Ron Recon"/>
      <sheetName val="Rate &amp; Fees"/>
      <sheetName val="FinancialDataSheet"/>
      <sheetName val="pro forma"/>
      <sheetName val="Assumptions"/>
      <sheetName val="ReconciledChgs"/>
      <sheetName val="Fee Charts"/>
      <sheetName val="Occ Chart"/>
      <sheetName val="Chart2"/>
      <sheetName val="RH Occ Data"/>
      <sheetName val="Expense Cht"/>
      <sheetName val="FinancialDataSheetPERUNIT"/>
      <sheetName val="FinancialDataSheetPERSQFT"/>
      <sheetName val="Rate Build"/>
      <sheetName val="Rate Build long range"/>
      <sheetName val="Rent Rev"/>
      <sheetName val="Chart3"/>
      <sheetName val="Chart4"/>
      <sheetName val="Chart5"/>
      <sheetName val="Chart11"/>
      <sheetName val="Chart12"/>
      <sheetName val="Costs 01-10 Data"/>
      <sheetName val="Rent Rev-TAH"/>
      <sheetName val="ConfSvcTotals"/>
      <sheetName val="ConfSvcLeads"/>
      <sheetName val="ConfSvcLost Lead"/>
      <sheetName val="ConfSvcNightly Average"/>
      <sheetName val="Misc Rev"/>
      <sheetName val="PersSvcs"/>
      <sheetName val="Student Assts"/>
      <sheetName val="Student Assts-old"/>
      <sheetName val="SA conf svc"/>
      <sheetName val="SUPP&amp;MATL"/>
      <sheetName val="R&amp;M"/>
      <sheetName val="R&amp;M FY08"/>
      <sheetName val="R&amp;M FY09"/>
      <sheetName val="Telecom"/>
      <sheetName val="Travel"/>
      <sheetName val="Contract Svcs"/>
      <sheetName val="Life Cycle"/>
      <sheetName val="Tech Refresh"/>
      <sheetName val="Aux Admin"/>
      <sheetName val="FY2013 TechRefresh"/>
      <sheetName val="Inst Ovhd"/>
      <sheetName val="Aux Admin Base Alloc"/>
      <sheetName val="BUDG Submission"/>
      <sheetName val="BUDG Narrative"/>
      <sheetName val="BUDGET Detail"/>
      <sheetName val="WORK_STUDENT ASSISTANTS"/>
      <sheetName val="SA Wages"/>
      <sheetName val="TECH SUPPLIES"/>
      <sheetName val="PROJECT LIST (Operating)"/>
      <sheetName val="OFFICE SUPPLIES"/>
      <sheetName val="HOUSING STATS"/>
      <sheetName val="PLANT FUND REQUESTS"/>
      <sheetName val="PLANT_HVAC - Facilities BUDG"/>
      <sheetName val="BuzzCard Admin"/>
      <sheetName val="O&amp;M"/>
      <sheetName val="prof svc detail"/>
      <sheetName val="catering detail"/>
      <sheetName val="regsitr detail"/>
      <sheetName val="Rent Exempt FALL 2009"/>
      <sheetName val="ResNet Exemp"/>
      <sheetName val="Rent_Exempt_200705_200805_20070"/>
      <sheetName val="Utilities"/>
      <sheetName val="Debt"/>
      <sheetName val="Deprec"/>
      <sheetName val="Dep Sch"/>
      <sheetName val="FTEs"/>
      <sheetName val="pro formas compared"/>
      <sheetName val="brk even to std"/>
    </sheetNames>
    <sheetDataSet>
      <sheetData sheetId="0"/>
      <sheetData sheetId="1"/>
      <sheetData sheetId="2"/>
      <sheetData sheetId="3"/>
      <sheetData sheetId="4"/>
      <sheetData sheetId="5"/>
      <sheetData sheetId="6">
        <row r="12">
          <cell r="C12">
            <v>0.02</v>
          </cell>
          <cell r="D12">
            <v>0.03</v>
          </cell>
          <cell r="E12">
            <v>0.03</v>
          </cell>
        </row>
      </sheetData>
      <sheetData sheetId="7"/>
      <sheetData sheetId="8"/>
      <sheetData sheetId="9"/>
      <sheetData sheetId="10" refreshError="1"/>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vision Summary"/>
      <sheetName val="Reserves detail"/>
      <sheetName val="Summary by Dept"/>
      <sheetName val="Summart by Fund"/>
      <sheetName val="Reduction Summart by Fund "/>
      <sheetName val="Summary by BA#"/>
      <sheetName val="Reserves Summary"/>
      <sheetName val="BA 11A  ICR Incentive for FY10"/>
      <sheetName val="From Reserves - Adjustments"/>
      <sheetName val="MarBA"/>
      <sheetName val="6% budget cut details"/>
      <sheetName val="Orig Budget by Funding"/>
      <sheetName val="Sch 1D from Jan 2009 Rpt"/>
      <sheetName val="Detail"/>
      <sheetName val="By Dept Number"/>
      <sheetName val="FY09 SalPool REVISED"/>
      <sheetName val="FY09 SalPool 2.5% PreCorrection"/>
      <sheetName val="Fund Sources"/>
      <sheetName val="Fund Source Data"/>
      <sheetName val="Reserves Origin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RI_C"/>
      <sheetName val="GTRI_D"/>
      <sheetName val="GTRI_E"/>
      <sheetName val="GTRI_E1"/>
      <sheetName val="GTRI_F"/>
      <sheetName val="GTRI_J"/>
      <sheetName val="GTRI_K"/>
      <sheetName val="NOT USED&gt;&gt;&gt;"/>
      <sheetName val="allocation change"/>
      <sheetName val="SCH_G"/>
      <sheetName val="PROPBUD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Rev"/>
      <sheetName val="Fin'l "/>
      <sheetName val="Occup 06"/>
      <sheetName val="Occup Chart"/>
      <sheetName val="Occup His"/>
      <sheetName val="Cost 99-06"/>
      <sheetName val="Op Cost"/>
      <sheetName val="Detail Tot"/>
      <sheetName val="Detail Exist"/>
      <sheetName val="Detail Fam"/>
      <sheetName val="Pro Total"/>
      <sheetName val="Pro Exist"/>
      <sheetName val="Pro Fam "/>
      <sheetName val="Fam Op Cost"/>
      <sheetName val="Fam Const"/>
      <sheetName val="FH Mkt Plan"/>
      <sheetName val="Fam Asump"/>
      <sheetName val="Fac Staf FH Proj"/>
      <sheetName val="Cap Plan"/>
      <sheetName val="Cap Funding"/>
      <sheetName val="Dep by Year"/>
      <sheetName val="Dep Detail by Year"/>
      <sheetName val="FTE"/>
      <sheetName val="Leads"/>
      <sheetName val="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2">
          <cell r="K2">
            <v>2080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S 2002 (TE &amp; Taxable)"/>
      <sheetName val="Net DS 2002 (By Project)"/>
    </sheetNames>
    <sheetDataSet>
      <sheetData sheetId="0" refreshError="1">
        <row r="3">
          <cell r="C3" t="str">
            <v>Tax-Exempt Net Debt Service</v>
          </cell>
          <cell r="I3" t="str">
            <v>Taxable Net Debt Service</v>
          </cell>
        </row>
        <row r="4">
          <cell r="B4" t="str">
            <v>Fiscal</v>
          </cell>
          <cell r="C4" t="str">
            <v>Global Learning Center</v>
          </cell>
          <cell r="D4" t="str">
            <v>Management</v>
          </cell>
          <cell r="E4" t="str">
            <v>EDI/RCQG</v>
          </cell>
          <cell r="F4" t="str">
            <v>Parking (75%</v>
          </cell>
          <cell r="G4" t="str">
            <v>Total Tax-Exempt</v>
          </cell>
          <cell r="I4" t="str">
            <v>Global Learning Center</v>
          </cell>
          <cell r="J4" t="str">
            <v>Management Complex</v>
          </cell>
          <cell r="K4" t="str">
            <v>EDI/RCQG</v>
          </cell>
          <cell r="N4" t="str">
            <v xml:space="preserve">Parking (25% of </v>
          </cell>
          <cell r="O4" t="str">
            <v>Total Taxable</v>
          </cell>
          <cell r="Q4" t="str">
            <v>Total Tax-Exempt and Taxable</v>
          </cell>
          <cell r="R4" t="str">
            <v>Hotel and Executive</v>
          </cell>
          <cell r="S4" t="str">
            <v>Total Net</v>
          </cell>
        </row>
        <row r="5">
          <cell r="B5" t="str">
            <v>Year</v>
          </cell>
          <cell r="C5" t="str">
            <v>Complex (ex land)</v>
          </cell>
          <cell r="D5" t="str">
            <v>Complex (ex land)</v>
          </cell>
          <cell r="E5" t="str">
            <v>(ex land)</v>
          </cell>
          <cell r="F5" t="str">
            <v>of draws ex land)</v>
          </cell>
          <cell r="G5" t="str">
            <v>Net Debt Service</v>
          </cell>
          <cell r="I5" t="str">
            <v>Complex Land</v>
          </cell>
          <cell r="J5" t="str">
            <v>Land</v>
          </cell>
          <cell r="K5" t="str">
            <v>Land</v>
          </cell>
          <cell r="L5" t="str">
            <v>Bookstore</v>
          </cell>
          <cell r="M5" t="str">
            <v xml:space="preserve">Retail </v>
          </cell>
          <cell r="N5" t="str">
            <v>draws plus land)</v>
          </cell>
          <cell r="O5" t="str">
            <v>Net Debt Service</v>
          </cell>
          <cell r="Q5" t="str">
            <v>Net Debt Service (ex hotel)</v>
          </cell>
          <cell r="R5" t="str">
            <v>Education Center</v>
          </cell>
          <cell r="S5" t="str">
            <v>Debt Service</v>
          </cell>
        </row>
        <row r="6">
          <cell r="B6">
            <v>37072</v>
          </cell>
        </row>
        <row r="7">
          <cell r="B7">
            <v>37437</v>
          </cell>
          <cell r="C7">
            <v>0</v>
          </cell>
          <cell r="D7">
            <v>0</v>
          </cell>
          <cell r="E7">
            <v>0</v>
          </cell>
          <cell r="F7">
            <v>0</v>
          </cell>
          <cell r="G7">
            <v>0</v>
          </cell>
          <cell r="I7">
            <v>0</v>
          </cell>
          <cell r="J7">
            <v>0</v>
          </cell>
          <cell r="K7">
            <v>0</v>
          </cell>
          <cell r="L7">
            <v>0</v>
          </cell>
          <cell r="M7">
            <v>0</v>
          </cell>
          <cell r="N7">
            <v>0</v>
          </cell>
          <cell r="O7">
            <v>0</v>
          </cell>
          <cell r="Q7">
            <v>0</v>
          </cell>
          <cell r="R7">
            <v>0</v>
          </cell>
          <cell r="S7">
            <v>0</v>
          </cell>
        </row>
        <row r="8">
          <cell r="B8">
            <v>37802</v>
          </cell>
          <cell r="C8">
            <v>0</v>
          </cell>
          <cell r="D8">
            <v>0</v>
          </cell>
          <cell r="E8">
            <v>0</v>
          </cell>
          <cell r="F8">
            <v>0</v>
          </cell>
          <cell r="G8">
            <v>0</v>
          </cell>
          <cell r="I8">
            <v>0</v>
          </cell>
          <cell r="J8">
            <v>0</v>
          </cell>
          <cell r="K8">
            <v>0</v>
          </cell>
          <cell r="L8">
            <v>0</v>
          </cell>
          <cell r="M8">
            <v>0</v>
          </cell>
          <cell r="N8">
            <v>0</v>
          </cell>
          <cell r="O8">
            <v>0</v>
          </cell>
          <cell r="Q8">
            <v>0</v>
          </cell>
          <cell r="R8">
            <v>0</v>
          </cell>
          <cell r="S8">
            <v>0</v>
          </cell>
        </row>
        <row r="9">
          <cell r="B9">
            <v>38168</v>
          </cell>
          <cell r="C9">
            <v>1504598.35</v>
          </cell>
          <cell r="D9">
            <v>2629034.6800000002</v>
          </cell>
          <cell r="E9">
            <v>739855</v>
          </cell>
          <cell r="F9">
            <v>772114.58</v>
          </cell>
          <cell r="G9">
            <v>5645602.6100000003</v>
          </cell>
          <cell r="I9">
            <v>127751.67</v>
          </cell>
          <cell r="J9">
            <v>295602</v>
          </cell>
          <cell r="K9">
            <v>49072</v>
          </cell>
          <cell r="L9">
            <v>916717.67</v>
          </cell>
          <cell r="M9">
            <v>0</v>
          </cell>
          <cell r="N9">
            <v>439872.83</v>
          </cell>
          <cell r="O9">
            <v>1829016.1700000002</v>
          </cell>
          <cell r="Q9">
            <v>7474618.7800000003</v>
          </cell>
          <cell r="R9">
            <v>1699264.67</v>
          </cell>
          <cell r="S9">
            <v>9173883.4499999993</v>
          </cell>
        </row>
        <row r="10">
          <cell r="B10">
            <v>38533</v>
          </cell>
          <cell r="C10">
            <v>2089917.5</v>
          </cell>
          <cell r="D10">
            <v>3358498.76</v>
          </cell>
          <cell r="E10">
            <v>913158.75</v>
          </cell>
          <cell r="F10">
            <v>879518.75</v>
          </cell>
          <cell r="G10">
            <v>7241093.7599999998</v>
          </cell>
          <cell r="I10">
            <v>175715.5</v>
          </cell>
          <cell r="J10">
            <v>406275</v>
          </cell>
          <cell r="K10">
            <v>73197.25</v>
          </cell>
          <cell r="L10">
            <v>1182900.25</v>
          </cell>
          <cell r="M10">
            <v>328442.25</v>
          </cell>
          <cell r="N10">
            <v>604117.25</v>
          </cell>
          <cell r="O10">
            <v>2770647.5</v>
          </cell>
          <cell r="Q10">
            <v>10011741.26</v>
          </cell>
          <cell r="R10">
            <v>3082261.25</v>
          </cell>
          <cell r="S10">
            <v>13094002.51</v>
          </cell>
        </row>
        <row r="11">
          <cell r="B11">
            <v>38898</v>
          </cell>
          <cell r="C11">
            <v>2088592.5</v>
          </cell>
          <cell r="D11">
            <v>3359298.76</v>
          </cell>
          <cell r="E11">
            <v>913827.5</v>
          </cell>
          <cell r="F11">
            <v>880600</v>
          </cell>
          <cell r="G11">
            <v>7242318.7599999998</v>
          </cell>
          <cell r="I11">
            <v>179226.25</v>
          </cell>
          <cell r="J11">
            <v>407961.75</v>
          </cell>
          <cell r="K11">
            <v>72513.25</v>
          </cell>
          <cell r="L11">
            <v>1183947.25</v>
          </cell>
          <cell r="M11">
            <v>419978</v>
          </cell>
          <cell r="N11">
            <v>604208</v>
          </cell>
          <cell r="O11">
            <v>2867834.5</v>
          </cell>
          <cell r="Q11">
            <v>10110153.26</v>
          </cell>
          <cell r="R11">
            <v>3081803</v>
          </cell>
          <cell r="S11">
            <v>13191956.26</v>
          </cell>
        </row>
        <row r="12">
          <cell r="B12">
            <v>39263</v>
          </cell>
          <cell r="C12">
            <v>2086177.5</v>
          </cell>
          <cell r="D12">
            <v>3360193.76</v>
          </cell>
          <cell r="E12">
            <v>911817.5</v>
          </cell>
          <cell r="F12">
            <v>879130</v>
          </cell>
          <cell r="G12">
            <v>7237318.7599999998</v>
          </cell>
          <cell r="I12">
            <v>177462.25</v>
          </cell>
          <cell r="J12">
            <v>409051</v>
          </cell>
          <cell r="K12">
            <v>71757.25</v>
          </cell>
          <cell r="L12">
            <v>1186873.5</v>
          </cell>
          <cell r="M12">
            <v>422156.5</v>
          </cell>
          <cell r="N12">
            <v>608402.5</v>
          </cell>
          <cell r="O12">
            <v>2875703</v>
          </cell>
          <cell r="Q12">
            <v>10113021.76</v>
          </cell>
          <cell r="R12">
            <v>3082290.5</v>
          </cell>
          <cell r="S12">
            <v>13195312.26</v>
          </cell>
        </row>
        <row r="13">
          <cell r="B13">
            <v>39629</v>
          </cell>
          <cell r="C13">
            <v>2087237.5</v>
          </cell>
          <cell r="D13">
            <v>3358582.51</v>
          </cell>
          <cell r="E13">
            <v>914151.25</v>
          </cell>
          <cell r="F13">
            <v>881941.25</v>
          </cell>
          <cell r="G13">
            <v>7241912.5099999998</v>
          </cell>
          <cell r="I13">
            <v>175577.5</v>
          </cell>
          <cell r="J13">
            <v>409604.5</v>
          </cell>
          <cell r="K13">
            <v>70949.5</v>
          </cell>
          <cell r="L13">
            <v>1186948.5</v>
          </cell>
          <cell r="M13">
            <v>423263.5</v>
          </cell>
          <cell r="N13">
            <v>606802</v>
          </cell>
          <cell r="O13">
            <v>2873145.5</v>
          </cell>
          <cell r="Q13">
            <v>10115058.01</v>
          </cell>
          <cell r="R13">
            <v>3079149.5</v>
          </cell>
          <cell r="S13">
            <v>13194207.51</v>
          </cell>
        </row>
        <row r="14">
          <cell r="B14">
            <v>39994</v>
          </cell>
          <cell r="C14">
            <v>2089512.5</v>
          </cell>
          <cell r="D14">
            <v>3359051.26</v>
          </cell>
          <cell r="E14">
            <v>912045</v>
          </cell>
          <cell r="F14">
            <v>880222.5</v>
          </cell>
          <cell r="G14">
            <v>7240831.2599999998</v>
          </cell>
          <cell r="I14">
            <v>178454</v>
          </cell>
          <cell r="J14">
            <v>409653.5</v>
          </cell>
          <cell r="K14">
            <v>70101.25</v>
          </cell>
          <cell r="L14">
            <v>1184366</v>
          </cell>
          <cell r="M14">
            <v>423361.5</v>
          </cell>
          <cell r="N14">
            <v>604589</v>
          </cell>
          <cell r="O14">
            <v>2870525.25</v>
          </cell>
          <cell r="Q14">
            <v>10111356.51</v>
          </cell>
          <cell r="R14">
            <v>3082369</v>
          </cell>
          <cell r="S14">
            <v>13193725.51</v>
          </cell>
        </row>
        <row r="15">
          <cell r="B15">
            <v>40359</v>
          </cell>
          <cell r="C15">
            <v>2087387.5</v>
          </cell>
          <cell r="D15">
            <v>3360466.88</v>
          </cell>
          <cell r="E15">
            <v>915157.5</v>
          </cell>
          <cell r="F15">
            <v>883741.25</v>
          </cell>
          <cell r="G15">
            <v>7246753.1299999999</v>
          </cell>
          <cell r="I15">
            <v>176106</v>
          </cell>
          <cell r="J15">
            <v>409221.25</v>
          </cell>
          <cell r="K15">
            <v>69220.75</v>
          </cell>
          <cell r="L15">
            <v>1184120.5</v>
          </cell>
          <cell r="M15">
            <v>422497</v>
          </cell>
          <cell r="N15">
            <v>606659.5</v>
          </cell>
          <cell r="O15">
            <v>2867825</v>
          </cell>
          <cell r="Q15">
            <v>10114578.129999999</v>
          </cell>
          <cell r="R15">
            <v>3081846</v>
          </cell>
          <cell r="S15">
            <v>13196424.129999999</v>
          </cell>
        </row>
        <row r="16">
          <cell r="B16">
            <v>40724</v>
          </cell>
          <cell r="C16">
            <v>2086627.5</v>
          </cell>
          <cell r="D16">
            <v>3360360</v>
          </cell>
          <cell r="E16">
            <v>911692.5</v>
          </cell>
          <cell r="F16">
            <v>880697.5</v>
          </cell>
          <cell r="G16">
            <v>7239377.5</v>
          </cell>
          <cell r="I16">
            <v>178557.5</v>
          </cell>
          <cell r="J16">
            <v>408375.5</v>
          </cell>
          <cell r="K16">
            <v>68321.5</v>
          </cell>
          <cell r="L16">
            <v>1186293.5</v>
          </cell>
          <cell r="M16">
            <v>420805.5</v>
          </cell>
          <cell r="N16">
            <v>607965.5</v>
          </cell>
          <cell r="O16">
            <v>2870319</v>
          </cell>
          <cell r="Q16">
            <v>10109696.5</v>
          </cell>
          <cell r="R16">
            <v>3078077.5</v>
          </cell>
          <cell r="S16">
            <v>13187774</v>
          </cell>
        </row>
        <row r="17">
          <cell r="B17">
            <v>41090</v>
          </cell>
          <cell r="C17">
            <v>2085952.5</v>
          </cell>
          <cell r="D17">
            <v>3356975</v>
          </cell>
          <cell r="E17">
            <v>911223.75</v>
          </cell>
          <cell r="F17">
            <v>880600</v>
          </cell>
          <cell r="G17">
            <v>7234751.25</v>
          </cell>
          <cell r="I17">
            <v>175830.5</v>
          </cell>
          <cell r="J17">
            <v>407163</v>
          </cell>
          <cell r="K17">
            <v>72260</v>
          </cell>
          <cell r="L17">
            <v>1185987</v>
          </cell>
          <cell r="M17">
            <v>423228</v>
          </cell>
          <cell r="N17">
            <v>603723</v>
          </cell>
          <cell r="O17">
            <v>2868191.5</v>
          </cell>
          <cell r="Q17">
            <v>10102942.75</v>
          </cell>
          <cell r="R17">
            <v>3081102.5</v>
          </cell>
          <cell r="S17">
            <v>13184045.25</v>
          </cell>
        </row>
        <row r="18">
          <cell r="B18">
            <v>41455</v>
          </cell>
          <cell r="C18">
            <v>2089350</v>
          </cell>
          <cell r="D18">
            <v>3357762.5</v>
          </cell>
          <cell r="E18">
            <v>910382.5</v>
          </cell>
          <cell r="F18">
            <v>880140</v>
          </cell>
          <cell r="G18">
            <v>7237635</v>
          </cell>
          <cell r="I18">
            <v>177920.5</v>
          </cell>
          <cell r="J18">
            <v>410424.25</v>
          </cell>
          <cell r="K18">
            <v>71035</v>
          </cell>
          <cell r="L18">
            <v>1183160.75</v>
          </cell>
          <cell r="M18">
            <v>419751.75</v>
          </cell>
          <cell r="N18">
            <v>603921.75</v>
          </cell>
          <cell r="O18">
            <v>2866214</v>
          </cell>
          <cell r="Q18">
            <v>10103849</v>
          </cell>
          <cell r="R18">
            <v>3080565</v>
          </cell>
          <cell r="S18">
            <v>13184414</v>
          </cell>
        </row>
        <row r="19">
          <cell r="B19">
            <v>41820</v>
          </cell>
          <cell r="C19">
            <v>2090795</v>
          </cell>
          <cell r="D19">
            <v>3360573.75</v>
          </cell>
          <cell r="E19">
            <v>913607.5</v>
          </cell>
          <cell r="F19">
            <v>879065</v>
          </cell>
          <cell r="G19">
            <v>7244041.25</v>
          </cell>
          <cell r="I19">
            <v>174820.5</v>
          </cell>
          <cell r="J19">
            <v>408138</v>
          </cell>
          <cell r="K19">
            <v>69795</v>
          </cell>
          <cell r="L19">
            <v>1182540.75</v>
          </cell>
          <cell r="M19">
            <v>420333</v>
          </cell>
          <cell r="N19">
            <v>608223</v>
          </cell>
          <cell r="O19">
            <v>2863850.25</v>
          </cell>
          <cell r="Q19">
            <v>10107891.5</v>
          </cell>
          <cell r="R19">
            <v>3081146.25</v>
          </cell>
          <cell r="S19">
            <v>13189037.75</v>
          </cell>
        </row>
        <row r="20">
          <cell r="B20">
            <v>42185</v>
          </cell>
          <cell r="C20">
            <v>2087471.25</v>
          </cell>
          <cell r="D20">
            <v>3355605</v>
          </cell>
          <cell r="E20">
            <v>914617.5</v>
          </cell>
          <cell r="F20">
            <v>880943.75</v>
          </cell>
          <cell r="G20">
            <v>7238637.5</v>
          </cell>
          <cell r="I20">
            <v>176443</v>
          </cell>
          <cell r="J20">
            <v>410098</v>
          </cell>
          <cell r="K20">
            <v>68510</v>
          </cell>
          <cell r="L20">
            <v>1182687</v>
          </cell>
          <cell r="M20">
            <v>419418</v>
          </cell>
          <cell r="N20">
            <v>606328</v>
          </cell>
          <cell r="O20">
            <v>2863484</v>
          </cell>
          <cell r="Q20">
            <v>10102121.5</v>
          </cell>
          <cell r="R20">
            <v>3081020</v>
          </cell>
          <cell r="S20">
            <v>13183141.5</v>
          </cell>
        </row>
        <row r="21">
          <cell r="B21">
            <v>42551</v>
          </cell>
          <cell r="C21">
            <v>2086287.5</v>
          </cell>
          <cell r="D21">
            <v>3356243.75</v>
          </cell>
          <cell r="E21">
            <v>914308.75</v>
          </cell>
          <cell r="F21">
            <v>881400</v>
          </cell>
          <cell r="G21">
            <v>7238240</v>
          </cell>
          <cell r="I21">
            <v>177648</v>
          </cell>
          <cell r="J21">
            <v>406353</v>
          </cell>
          <cell r="K21">
            <v>72025</v>
          </cell>
          <cell r="L21">
            <v>1183517</v>
          </cell>
          <cell r="M21">
            <v>421928</v>
          </cell>
          <cell r="N21">
            <v>608293</v>
          </cell>
          <cell r="O21">
            <v>2869764</v>
          </cell>
          <cell r="Q21">
            <v>10108004</v>
          </cell>
          <cell r="R21">
            <v>3080185</v>
          </cell>
          <cell r="S21">
            <v>13188189</v>
          </cell>
        </row>
        <row r="22">
          <cell r="B22">
            <v>42916</v>
          </cell>
          <cell r="C22">
            <v>2087492.5</v>
          </cell>
          <cell r="D22">
            <v>3357631.25</v>
          </cell>
          <cell r="E22">
            <v>912892.5</v>
          </cell>
          <cell r="F22">
            <v>880748.75</v>
          </cell>
          <cell r="G22">
            <v>7238765</v>
          </cell>
          <cell r="I22">
            <v>178523</v>
          </cell>
          <cell r="J22">
            <v>407113</v>
          </cell>
          <cell r="K22">
            <v>70375</v>
          </cell>
          <cell r="L22">
            <v>1185882</v>
          </cell>
          <cell r="M22">
            <v>423118</v>
          </cell>
          <cell r="N22">
            <v>604433</v>
          </cell>
          <cell r="O22">
            <v>2869444</v>
          </cell>
          <cell r="Q22">
            <v>10108209</v>
          </cell>
          <cell r="R22">
            <v>3079895</v>
          </cell>
          <cell r="S22">
            <v>13188104</v>
          </cell>
        </row>
        <row r="23">
          <cell r="B23">
            <v>43281</v>
          </cell>
          <cell r="C23">
            <v>2087200</v>
          </cell>
          <cell r="D23">
            <v>3356625</v>
          </cell>
          <cell r="E23">
            <v>910920</v>
          </cell>
          <cell r="F23">
            <v>879545</v>
          </cell>
          <cell r="G23">
            <v>7234290</v>
          </cell>
          <cell r="I23">
            <v>179068</v>
          </cell>
          <cell r="J23">
            <v>407213</v>
          </cell>
          <cell r="K23">
            <v>68725</v>
          </cell>
          <cell r="L23">
            <v>1184617</v>
          </cell>
          <cell r="M23">
            <v>422988</v>
          </cell>
          <cell r="N23">
            <v>604748</v>
          </cell>
          <cell r="O23">
            <v>2867359</v>
          </cell>
          <cell r="Q23">
            <v>10101649</v>
          </cell>
          <cell r="R23">
            <v>3079820</v>
          </cell>
          <cell r="S23">
            <v>13181469</v>
          </cell>
        </row>
        <row r="24">
          <cell r="B24">
            <v>43646</v>
          </cell>
          <cell r="C24">
            <v>2090325</v>
          </cell>
          <cell r="D24">
            <v>3358250</v>
          </cell>
          <cell r="E24">
            <v>913295</v>
          </cell>
          <cell r="F24">
            <v>882670</v>
          </cell>
          <cell r="G24">
            <v>7244540</v>
          </cell>
          <cell r="I24">
            <v>174448</v>
          </cell>
          <cell r="J24">
            <v>406653</v>
          </cell>
          <cell r="K24">
            <v>71910</v>
          </cell>
          <cell r="L24">
            <v>1184557</v>
          </cell>
          <cell r="M24">
            <v>421538</v>
          </cell>
          <cell r="N24">
            <v>604073</v>
          </cell>
          <cell r="O24">
            <v>2863179</v>
          </cell>
          <cell r="Q24">
            <v>10107719</v>
          </cell>
          <cell r="R24">
            <v>3079630</v>
          </cell>
          <cell r="S24">
            <v>13187349</v>
          </cell>
        </row>
        <row r="25">
          <cell r="B25">
            <v>44012</v>
          </cell>
          <cell r="C25">
            <v>2085775</v>
          </cell>
          <cell r="D25">
            <v>3355512.5</v>
          </cell>
          <cell r="E25">
            <v>914402.5</v>
          </cell>
          <cell r="F25">
            <v>879652.5</v>
          </cell>
          <cell r="G25">
            <v>7235342.5</v>
          </cell>
          <cell r="I25">
            <v>174663</v>
          </cell>
          <cell r="J25">
            <v>410268</v>
          </cell>
          <cell r="K25">
            <v>69930</v>
          </cell>
          <cell r="L25">
            <v>1185372</v>
          </cell>
          <cell r="M25">
            <v>418768</v>
          </cell>
          <cell r="N25">
            <v>607243</v>
          </cell>
          <cell r="O25">
            <v>2866244</v>
          </cell>
          <cell r="Q25">
            <v>10101586.5</v>
          </cell>
          <cell r="R25">
            <v>3078995</v>
          </cell>
          <cell r="S25">
            <v>13180581.5</v>
          </cell>
        </row>
        <row r="26">
          <cell r="B26">
            <v>44377</v>
          </cell>
          <cell r="C26">
            <v>2088400</v>
          </cell>
          <cell r="D26">
            <v>3358150</v>
          </cell>
          <cell r="E26">
            <v>914232.5</v>
          </cell>
          <cell r="F26">
            <v>880482.5</v>
          </cell>
          <cell r="G26">
            <v>7241265</v>
          </cell>
          <cell r="I26">
            <v>174548</v>
          </cell>
          <cell r="J26">
            <v>408058</v>
          </cell>
          <cell r="K26">
            <v>72785</v>
          </cell>
          <cell r="L26">
            <v>1186732</v>
          </cell>
          <cell r="M26">
            <v>419513</v>
          </cell>
          <cell r="N26">
            <v>604258</v>
          </cell>
          <cell r="O26">
            <v>2865894</v>
          </cell>
          <cell r="Q26">
            <v>10107159</v>
          </cell>
          <cell r="R26">
            <v>3082420</v>
          </cell>
          <cell r="S26">
            <v>13189579</v>
          </cell>
        </row>
        <row r="27">
          <cell r="B27">
            <v>44742</v>
          </cell>
          <cell r="C27">
            <v>2087975</v>
          </cell>
          <cell r="D27">
            <v>3356012.5</v>
          </cell>
          <cell r="E27">
            <v>912790</v>
          </cell>
          <cell r="F27">
            <v>880040</v>
          </cell>
          <cell r="G27">
            <v>7236817.5</v>
          </cell>
          <cell r="I27">
            <v>178911</v>
          </cell>
          <cell r="J27">
            <v>409961.5</v>
          </cell>
          <cell r="K27">
            <v>70464.5</v>
          </cell>
          <cell r="L27">
            <v>1183128.5</v>
          </cell>
          <cell r="M27">
            <v>418486.5</v>
          </cell>
          <cell r="N27">
            <v>605028</v>
          </cell>
          <cell r="O27">
            <v>2865980</v>
          </cell>
          <cell r="Q27">
            <v>10102797.5</v>
          </cell>
          <cell r="R27">
            <v>3079116</v>
          </cell>
          <cell r="S27">
            <v>13181913.5</v>
          </cell>
        </row>
        <row r="28">
          <cell r="B28">
            <v>45107</v>
          </cell>
          <cell r="C28">
            <v>2089500</v>
          </cell>
          <cell r="D28">
            <v>3359000</v>
          </cell>
          <cell r="E28">
            <v>915000</v>
          </cell>
          <cell r="F28">
            <v>883250</v>
          </cell>
          <cell r="G28">
            <v>7246750</v>
          </cell>
          <cell r="I28">
            <v>177750.5</v>
          </cell>
          <cell r="J28">
            <v>405975.5</v>
          </cell>
          <cell r="K28">
            <v>68133.5</v>
          </cell>
          <cell r="L28">
            <v>0</v>
          </cell>
          <cell r="M28">
            <v>0</v>
          </cell>
          <cell r="N28">
            <v>604382</v>
          </cell>
          <cell r="O28">
            <v>1256241.5</v>
          </cell>
          <cell r="Q28">
            <v>8502991.5</v>
          </cell>
          <cell r="R28">
            <v>3078721.5</v>
          </cell>
          <cell r="S28">
            <v>11581713</v>
          </cell>
        </row>
        <row r="29">
          <cell r="B29">
            <v>45473</v>
          </cell>
          <cell r="C29">
            <v>2087875</v>
          </cell>
          <cell r="D29">
            <v>3356875</v>
          </cell>
          <cell r="E29">
            <v>910875</v>
          </cell>
          <cell r="F29">
            <v>880125</v>
          </cell>
          <cell r="G29">
            <v>7235750</v>
          </cell>
          <cell r="I29">
            <v>176257</v>
          </cell>
          <cell r="J29">
            <v>406157</v>
          </cell>
          <cell r="K29">
            <v>70636</v>
          </cell>
          <cell r="L29">
            <v>0</v>
          </cell>
          <cell r="M29">
            <v>0</v>
          </cell>
          <cell r="N29">
            <v>607237.5</v>
          </cell>
          <cell r="O29">
            <v>1260287.5</v>
          </cell>
          <cell r="Q29">
            <v>8496037.5</v>
          </cell>
          <cell r="R29">
            <v>3081001</v>
          </cell>
          <cell r="S29">
            <v>11577038.5</v>
          </cell>
        </row>
        <row r="30">
          <cell r="B30">
            <v>45838</v>
          </cell>
          <cell r="C30">
            <v>2087875</v>
          </cell>
          <cell r="D30">
            <v>3359250</v>
          </cell>
          <cell r="E30">
            <v>915250</v>
          </cell>
          <cell r="F30">
            <v>880625</v>
          </cell>
          <cell r="G30">
            <v>7243000</v>
          </cell>
          <cell r="I30">
            <v>174430.5</v>
          </cell>
          <cell r="J30">
            <v>405339.5</v>
          </cell>
          <cell r="K30">
            <v>72805.5</v>
          </cell>
          <cell r="L30">
            <v>0</v>
          </cell>
          <cell r="M30">
            <v>0</v>
          </cell>
          <cell r="N30">
            <v>608428</v>
          </cell>
          <cell r="O30">
            <v>1261003.5</v>
          </cell>
          <cell r="Q30">
            <v>8504003.5</v>
          </cell>
          <cell r="R30">
            <v>3080455</v>
          </cell>
          <cell r="S30">
            <v>11584458.5</v>
          </cell>
        </row>
        <row r="31">
          <cell r="B31">
            <v>46203</v>
          </cell>
          <cell r="C31">
            <v>2089250</v>
          </cell>
          <cell r="D31">
            <v>3355875</v>
          </cell>
          <cell r="E31">
            <v>913000</v>
          </cell>
          <cell r="F31">
            <v>879625</v>
          </cell>
          <cell r="G31">
            <v>7237750</v>
          </cell>
          <cell r="I31">
            <v>177104.5</v>
          </cell>
          <cell r="J31">
            <v>408356.5</v>
          </cell>
          <cell r="K31">
            <v>69808.5</v>
          </cell>
          <cell r="L31">
            <v>0</v>
          </cell>
          <cell r="M31">
            <v>0</v>
          </cell>
          <cell r="N31">
            <v>607953.5</v>
          </cell>
          <cell r="O31">
            <v>1263223</v>
          </cell>
          <cell r="Q31">
            <v>8500973</v>
          </cell>
          <cell r="R31">
            <v>3081584</v>
          </cell>
          <cell r="S31">
            <v>11582557</v>
          </cell>
        </row>
        <row r="32">
          <cell r="B32">
            <v>46568</v>
          </cell>
          <cell r="C32">
            <v>2086875</v>
          </cell>
          <cell r="D32">
            <v>3356500</v>
          </cell>
          <cell r="E32">
            <v>914125</v>
          </cell>
          <cell r="F32">
            <v>882000</v>
          </cell>
          <cell r="G32">
            <v>7239500</v>
          </cell>
          <cell r="I32">
            <v>179112.5</v>
          </cell>
          <cell r="J32">
            <v>410041.5</v>
          </cell>
          <cell r="K32">
            <v>71645</v>
          </cell>
          <cell r="L32">
            <v>0</v>
          </cell>
          <cell r="M32">
            <v>0</v>
          </cell>
          <cell r="N32">
            <v>605814</v>
          </cell>
          <cell r="O32">
            <v>1266613</v>
          </cell>
          <cell r="Q32">
            <v>8506113</v>
          </cell>
          <cell r="R32">
            <v>3078888.5</v>
          </cell>
          <cell r="S32">
            <v>11585001.5</v>
          </cell>
        </row>
        <row r="33">
          <cell r="B33">
            <v>46934</v>
          </cell>
          <cell r="C33">
            <v>2090500</v>
          </cell>
          <cell r="D33">
            <v>3355750</v>
          </cell>
          <cell r="E33">
            <v>913500</v>
          </cell>
          <cell r="F33">
            <v>882625</v>
          </cell>
          <cell r="G33">
            <v>7242375</v>
          </cell>
          <cell r="I33">
            <v>175621</v>
          </cell>
          <cell r="J33">
            <v>405561</v>
          </cell>
          <cell r="K33">
            <v>68315</v>
          </cell>
          <cell r="L33">
            <v>0</v>
          </cell>
          <cell r="M33">
            <v>0</v>
          </cell>
          <cell r="N33">
            <v>606843</v>
          </cell>
          <cell r="O33">
            <v>1256340</v>
          </cell>
          <cell r="Q33">
            <v>8498715</v>
          </cell>
          <cell r="R33">
            <v>3081702.5</v>
          </cell>
          <cell r="S33">
            <v>11580417.5</v>
          </cell>
        </row>
        <row r="34">
          <cell r="B34">
            <v>47299</v>
          </cell>
          <cell r="C34">
            <v>2089875</v>
          </cell>
          <cell r="D34">
            <v>3358250</v>
          </cell>
          <cell r="E34">
            <v>911125</v>
          </cell>
          <cell r="F34">
            <v>881500</v>
          </cell>
          <cell r="G34">
            <v>7240750</v>
          </cell>
          <cell r="I34">
            <v>176630</v>
          </cell>
          <cell r="J34">
            <v>409748.5</v>
          </cell>
          <cell r="K34">
            <v>69818.5</v>
          </cell>
          <cell r="L34">
            <v>0</v>
          </cell>
          <cell r="M34">
            <v>0</v>
          </cell>
          <cell r="N34">
            <v>605874</v>
          </cell>
          <cell r="O34">
            <v>1262071</v>
          </cell>
          <cell r="Q34">
            <v>8502821</v>
          </cell>
          <cell r="R34">
            <v>3079360</v>
          </cell>
          <cell r="S34">
            <v>11582181</v>
          </cell>
        </row>
        <row r="35">
          <cell r="B35">
            <v>47664</v>
          </cell>
          <cell r="C35">
            <v>2089875</v>
          </cell>
          <cell r="D35">
            <v>3358625</v>
          </cell>
          <cell r="E35">
            <v>911875</v>
          </cell>
          <cell r="F35">
            <v>883500</v>
          </cell>
          <cell r="G35">
            <v>7243875</v>
          </cell>
          <cell r="I35">
            <v>176973</v>
          </cell>
          <cell r="J35">
            <v>407437.5</v>
          </cell>
          <cell r="K35">
            <v>70989</v>
          </cell>
          <cell r="L35">
            <v>0</v>
          </cell>
          <cell r="M35">
            <v>0</v>
          </cell>
          <cell r="N35">
            <v>607740.5</v>
          </cell>
          <cell r="O35">
            <v>1263140</v>
          </cell>
          <cell r="Q35">
            <v>8507015</v>
          </cell>
          <cell r="R35">
            <v>3081195</v>
          </cell>
          <cell r="S35">
            <v>11588210</v>
          </cell>
        </row>
        <row r="36">
          <cell r="B36">
            <v>48029</v>
          </cell>
          <cell r="C36">
            <v>2090250</v>
          </cell>
          <cell r="D36">
            <v>3356625</v>
          </cell>
          <cell r="E36">
            <v>910625</v>
          </cell>
          <cell r="F36">
            <v>883500</v>
          </cell>
          <cell r="G36">
            <v>7241000</v>
          </cell>
          <cell r="I36">
            <v>176650</v>
          </cell>
          <cell r="J36">
            <v>408628</v>
          </cell>
          <cell r="K36">
            <v>71826.5</v>
          </cell>
          <cell r="L36">
            <v>0</v>
          </cell>
          <cell r="M36">
            <v>0</v>
          </cell>
          <cell r="N36">
            <v>607276</v>
          </cell>
          <cell r="O36">
            <v>1264380.5</v>
          </cell>
          <cell r="Q36">
            <v>8505380.5</v>
          </cell>
          <cell r="R36">
            <v>3081375</v>
          </cell>
          <cell r="S36">
            <v>11586755.5</v>
          </cell>
        </row>
        <row r="37">
          <cell r="B37">
            <v>48395</v>
          </cell>
          <cell r="C37">
            <v>2085875</v>
          </cell>
          <cell r="D37">
            <v>3356875</v>
          </cell>
          <cell r="E37">
            <v>912250</v>
          </cell>
          <cell r="F37">
            <v>881500</v>
          </cell>
          <cell r="G37">
            <v>7236500</v>
          </cell>
          <cell r="I37">
            <v>175661</v>
          </cell>
          <cell r="J37">
            <v>408153.5</v>
          </cell>
          <cell r="K37">
            <v>72331</v>
          </cell>
          <cell r="L37">
            <v>0</v>
          </cell>
          <cell r="M37">
            <v>0</v>
          </cell>
          <cell r="N37">
            <v>604480.5</v>
          </cell>
          <cell r="O37">
            <v>1260626</v>
          </cell>
          <cell r="Q37">
            <v>8497126</v>
          </cell>
          <cell r="R37">
            <v>3079234</v>
          </cell>
          <cell r="S37">
            <v>11576360</v>
          </cell>
        </row>
        <row r="39">
          <cell r="B39" t="str">
            <v>Total</v>
          </cell>
          <cell r="C39">
            <v>59974824.600000001</v>
          </cell>
          <cell r="D39">
            <v>96648452.859999999</v>
          </cell>
          <cell r="E39">
            <v>26302002.5</v>
          </cell>
          <cell r="F39">
            <v>25441503.329999998</v>
          </cell>
          <cell r="G39">
            <v>208366783.28999999</v>
          </cell>
          <cell r="I39">
            <v>5077864.17</v>
          </cell>
          <cell r="J39">
            <v>11722585.75</v>
          </cell>
          <cell r="K39">
            <v>2029255.75</v>
          </cell>
          <cell r="L39">
            <v>22240348.170000002</v>
          </cell>
          <cell r="M39">
            <v>7489574.5</v>
          </cell>
          <cell r="N39">
            <v>17408917.329999998</v>
          </cell>
          <cell r="O39">
            <v>65968545.670000002</v>
          </cell>
          <cell r="Q39">
            <v>274335328.95999998</v>
          </cell>
          <cell r="R39">
            <v>87954472.670000002</v>
          </cell>
          <cell r="S39">
            <v>362289801.63</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Flow"/>
      <sheetName val="How To Process"/>
      <sheetName val="Billable GSFIC-GRA Accounts"/>
      <sheetName val="Billable GSFIC-MRR Projects"/>
      <sheetName val="Recon to FY07 TB "/>
      <sheetName val="Total GSFIC-GRA billed "/>
      <sheetName val="Total GSFIC-MRR Billed"/>
      <sheetName val="Equipment recon to Cap Ledger"/>
      <sheetName val="MRR Vchrs July 2006"/>
      <sheetName val="MRR July Vchr List for GSFIC "/>
      <sheetName val="MRR BILL JULY 2006"/>
      <sheetName val="GRA BILL JULY 2006"/>
      <sheetName val="Summary for GSFIC - MRR August"/>
      <sheetName val="MRR Vchrs August 2006"/>
      <sheetName val="MRR BILL AUGUST 2006"/>
      <sheetName val="GRA Vchrs Aug 2006"/>
      <sheetName val="GRA BILL August 2006"/>
      <sheetName val="MRR SUMMARY FOR GSFIC SEPT 2006"/>
      <sheetName val="MRR Vchrs Sept 2006"/>
      <sheetName val="MRR BILL SEPT 2006"/>
      <sheetName val="GRA Vchrs Sept 2006"/>
      <sheetName val="GRA BILL Sept 2006"/>
      <sheetName val="MRR Audit Adj Jrnl FY07 "/>
      <sheetName val="MRR BILL ADJUSTMENT"/>
      <sheetName val="MRR Vchr Summary Oct 2006"/>
      <sheetName val="MRR Vchrs Oct 2006"/>
      <sheetName val="MRR Jrnls October 2006"/>
      <sheetName val="MRR BILL OCTOBER 2006"/>
      <sheetName val="GRA Vchrs Oct 2006"/>
      <sheetName val="GRA BILL October 2006"/>
      <sheetName val="NOV GRA Bill details for GSFIC"/>
      <sheetName val="GRA Vchrs Nov 2006"/>
      <sheetName val=" GRA BILL November 2006"/>
      <sheetName val="MRR VCHRS Nov 2006"/>
      <sheetName val="Nov MRR Bill Details for GSFIC"/>
      <sheetName val="MRR Jrnls Nov 2006"/>
      <sheetName val="MRR BILL NOVEMBER 2006"/>
      <sheetName val="GRA Dec Detail for GSFIC "/>
      <sheetName val="GRA Vchrs Dec 2006"/>
      <sheetName val=" GRA BILL December 2006"/>
      <sheetName val="MRR Vchr Details Dec 2006"/>
      <sheetName val="MRR Vchrs Dec 2006"/>
      <sheetName val="MRR BILL December 2006"/>
      <sheetName val="GRA Vchrs January 2007"/>
      <sheetName val="GRA Bill January 2007"/>
      <sheetName val="MRR JAN DETAIL FOR GSFIC"/>
      <sheetName val="MRR Journal Exp January 2007"/>
      <sheetName val="MRR Vouchers January 2007"/>
      <sheetName val="MRR BILL JANUARY 2007"/>
      <sheetName val="GSFIC Details GRA Feb 2007"/>
      <sheetName val="GRA Vchrs February 2007 "/>
      <sheetName val="GRA BILL FEB 2007"/>
      <sheetName val="GSFIC DETAIL MRR VCHRS FEB 2007"/>
      <sheetName val="MRR Vchrs February 2007"/>
      <sheetName val="MRR BILL FEBRUARY 2007"/>
      <sheetName val="GRA Jrnl Reversed March 2007"/>
      <sheetName val="GSFIC March 2007 GRA Details"/>
      <sheetName val="GRA Vchrs March 2007"/>
      <sheetName val="GRA BILL MARCH 2007"/>
      <sheetName val="GSFIC  March 2007 MRR Details"/>
      <sheetName val="MRR Vchrs March 2007"/>
      <sheetName val="MRR BILL March 2007"/>
      <sheetName val="FY06 YE Encumb Receiv"/>
      <sheetName val="FY06 YE Enc PO List"/>
      <sheetName val="FY06 Enc Audit Adjust"/>
      <sheetName val="Template for P-Card Charges"/>
      <sheetName val="485xxx Activity FY06"/>
      <sheetName val="List of projects"/>
      <sheetName val="GRA Vchrs Sept 2005"/>
      <sheetName val="GSFIC Jrnls Feb 2006"/>
      <sheetName val="MRR BILL FEB 2006"/>
      <sheetName val="GRA BILL APRIL 2006"/>
      <sheetName val="GRA VCHRS TO GSFIC"/>
      <sheetName val="64001 Equip Recon"/>
      <sheetName val="Equip Recon"/>
      <sheetName val="Equip Recon Data"/>
      <sheetName val="GSFIC Details MRR April 2007"/>
      <sheetName val="MRR Vchrs April 2007"/>
      <sheetName val="MRR BILL April 2007"/>
      <sheetName val="GSFIC Details GRA APRIL 2007"/>
      <sheetName val="GRA Vchrs April 2007"/>
      <sheetName val="GRA BILL APRIL 2007"/>
      <sheetName val="MRR Vchrs May 2007"/>
      <sheetName val="GSFIC Detail MRR May 2007"/>
      <sheetName val="MRR BILL MAY 2007"/>
      <sheetName val="GRA Vchrs May 2007"/>
      <sheetName val="GSFIC Details GRA May 2007"/>
      <sheetName val="GRA BILL MAY 2007"/>
      <sheetName val="CAU H1419 FY07 June"/>
      <sheetName val="CAU GRA BILL JUNE 2007"/>
      <sheetName val="MRR detail GSFIC June 2007"/>
      <sheetName val="MRR Vchrs June 2007"/>
      <sheetName val="MRR BILL MAY 2007 (2)"/>
      <sheetName val="Audit Adj Projects 2007"/>
      <sheetName val="Analysis"/>
      <sheetName val="MRR Jrnls"/>
      <sheetName val="MRR Bill June 2007"/>
      <sheetName val="GRA Vchrs June 2007"/>
      <sheetName val="GRA Jrnls June 2007"/>
      <sheetName val="GSFIC Detail GRA Vchrs June 07"/>
      <sheetName val="GRA BILL JUNE 2007"/>
      <sheetName val="GSFIC 127100 Data"/>
      <sheetName val="MRR DETAIL FOR GSFIC"/>
      <sheetName val="Final_Merge_Se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2">
          <cell r="F42" t="str">
            <v>FY 03</v>
          </cell>
        </row>
        <row r="43">
          <cell r="F43">
            <v>0.22851797405659871</v>
          </cell>
        </row>
        <row r="44">
          <cell r="F44">
            <v>4.7163072500812211E-2</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PS"/>
      <sheetName val="Sheet1"/>
      <sheetName val="Sheet3"/>
      <sheetName val="BUD_by_CC_FY10 to Reverse Pivot"/>
    </sheetNames>
    <sheetDataSet>
      <sheetData sheetId="0"/>
      <sheetData sheetId="1"/>
      <sheetData sheetId="2"/>
      <sheetData sheetId="3"/>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zz Card Monthly"/>
      <sheetName val="Buzz Card Var"/>
      <sheetName val="Buzz Card Quarterly"/>
      <sheetName val="Projection Sheet"/>
      <sheetName val="Exp Cat"/>
      <sheetName val="Work"/>
      <sheetName val="percentages"/>
    </sheetNames>
    <sheetDataSet>
      <sheetData sheetId="0"/>
      <sheetData sheetId="1" refreshError="1"/>
      <sheetData sheetId="2" refreshError="1"/>
      <sheetData sheetId="3"/>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sheetName val="Maint$'s"/>
      <sheetName val="Replacement Cycle"/>
      <sheetName val="ARI Maintenance Expenses"/>
      <sheetName val="Parameters"/>
    </sheetNames>
    <sheetDataSet>
      <sheetData sheetId="0">
        <row r="5">
          <cell r="A5">
            <v>47</v>
          </cell>
        </row>
      </sheetData>
      <sheetData sheetId="1" refreshError="1"/>
      <sheetData sheetId="2"/>
      <sheetData sheetId="3">
        <row r="2">
          <cell r="A2">
            <v>47</v>
          </cell>
        </row>
        <row r="32">
          <cell r="A32">
            <v>47</v>
          </cell>
          <cell r="B32" t="str">
            <v>5C95</v>
          </cell>
          <cell r="C32" t="str">
            <v>G34024</v>
          </cell>
          <cell r="D32" t="str">
            <v>503-0047</v>
          </cell>
          <cell r="E32" t="str">
            <v>2012</v>
          </cell>
          <cell r="F32" t="str">
            <v>Chevrolet</v>
          </cell>
          <cell r="G32" t="str">
            <v>Colorado</v>
          </cell>
          <cell r="H32">
            <v>66.92</v>
          </cell>
          <cell r="I32">
            <v>60.68</v>
          </cell>
          <cell r="J32">
            <v>19.399999999999999</v>
          </cell>
          <cell r="K32">
            <v>2440.52</v>
          </cell>
          <cell r="L32">
            <v>11009</v>
          </cell>
          <cell r="M32">
            <v>2633.47</v>
          </cell>
          <cell r="N32">
            <v>2585.2800000000002</v>
          </cell>
          <cell r="O32">
            <v>73.864999999999995</v>
          </cell>
          <cell r="P32">
            <v>0.23499999999999999</v>
          </cell>
          <cell r="Q32">
            <v>48.19</v>
          </cell>
          <cell r="R32">
            <v>1.377</v>
          </cell>
          <cell r="S32">
            <v>75.242000000000004</v>
          </cell>
          <cell r="T32">
            <v>0.23899999999999999</v>
          </cell>
          <cell r="U32">
            <v>69.728999999999999</v>
          </cell>
          <cell r="V32">
            <v>1.9119999999999999</v>
          </cell>
          <cell r="W32">
            <v>1.734</v>
          </cell>
          <cell r="X32">
            <v>0.55400000000000005</v>
          </cell>
          <cell r="Y32">
            <v>0.222</v>
          </cell>
          <cell r="Z32">
            <v>6.0000000000000001E-3</v>
          </cell>
          <cell r="AA32">
            <v>6.0000000000000001E-3</v>
          </cell>
          <cell r="AB32">
            <v>2E-3</v>
          </cell>
        </row>
        <row r="33">
          <cell r="A33">
            <v>71</v>
          </cell>
          <cell r="B33" t="str">
            <v>5C95</v>
          </cell>
          <cell r="C33" t="str">
            <v>T00531</v>
          </cell>
          <cell r="D33" t="str">
            <v>503-0071</v>
          </cell>
          <cell r="E33" t="str">
            <v>2007</v>
          </cell>
          <cell r="F33" t="str">
            <v>Ford</v>
          </cell>
          <cell r="G33" t="str">
            <v>Ranger</v>
          </cell>
          <cell r="H33">
            <v>7408.69</v>
          </cell>
          <cell r="I33">
            <v>61.17</v>
          </cell>
          <cell r="J33">
            <v>869.29</v>
          </cell>
          <cell r="K33">
            <v>13977.64</v>
          </cell>
          <cell r="L33">
            <v>64867</v>
          </cell>
          <cell r="M33">
            <v>22335.99</v>
          </cell>
          <cell r="N33">
            <v>22316.79</v>
          </cell>
          <cell r="O33">
            <v>237.41300000000001</v>
          </cell>
          <cell r="P33">
            <v>0.34399999999999997</v>
          </cell>
          <cell r="Q33">
            <v>19.2</v>
          </cell>
          <cell r="R33">
            <v>0.20399999999999999</v>
          </cell>
          <cell r="S33">
            <v>237.61699999999999</v>
          </cell>
          <cell r="T33">
            <v>0.34399999999999997</v>
          </cell>
          <cell r="U33">
            <v>148.69800000000001</v>
          </cell>
          <cell r="V33">
            <v>78.816000000000003</v>
          </cell>
          <cell r="W33">
            <v>0.65100000000000002</v>
          </cell>
          <cell r="X33">
            <v>9.2479999999999993</v>
          </cell>
          <cell r="Y33">
            <v>0.215</v>
          </cell>
          <cell r="Z33">
            <v>0.114</v>
          </cell>
          <cell r="AA33">
            <v>1E-3</v>
          </cell>
          <cell r="AB33">
            <v>1.2999999999999999E-2</v>
          </cell>
        </row>
        <row r="34">
          <cell r="A34">
            <v>85</v>
          </cell>
          <cell r="B34" t="str">
            <v>5C95</v>
          </cell>
          <cell r="C34" t="str">
            <v>T00511</v>
          </cell>
          <cell r="D34" t="str">
            <v>503-0085</v>
          </cell>
          <cell r="E34" t="str">
            <v>2004</v>
          </cell>
          <cell r="F34" t="str">
            <v>Ford</v>
          </cell>
          <cell r="G34" t="str">
            <v>F150 Heritage</v>
          </cell>
          <cell r="H34">
            <v>7942.84</v>
          </cell>
          <cell r="I34">
            <v>82.83</v>
          </cell>
          <cell r="K34">
            <v>10840.19</v>
          </cell>
          <cell r="L34">
            <v>85837</v>
          </cell>
          <cell r="M34">
            <v>18905.400000000001</v>
          </cell>
          <cell r="N34">
            <v>18865.86</v>
          </cell>
          <cell r="O34">
            <v>139.74700000000001</v>
          </cell>
          <cell r="P34">
            <v>0.22</v>
          </cell>
          <cell r="Q34">
            <v>39.54</v>
          </cell>
          <cell r="R34">
            <v>0.29299999999999998</v>
          </cell>
          <cell r="S34">
            <v>140.04</v>
          </cell>
          <cell r="T34">
            <v>0.22</v>
          </cell>
          <cell r="U34">
            <v>80.298000000000002</v>
          </cell>
          <cell r="V34">
            <v>58.835999999999999</v>
          </cell>
          <cell r="W34">
            <v>0.61399999999999999</v>
          </cell>
          <cell r="Y34">
            <v>0.126</v>
          </cell>
          <cell r="Z34">
            <v>9.2999999999999999E-2</v>
          </cell>
          <cell r="AA34">
            <v>1E-3</v>
          </cell>
        </row>
        <row r="35">
          <cell r="A35">
            <v>95</v>
          </cell>
          <cell r="B35" t="str">
            <v>5C95</v>
          </cell>
          <cell r="C35" t="str">
            <v>G70441</v>
          </cell>
          <cell r="D35" t="str">
            <v>503-0095</v>
          </cell>
          <cell r="E35" t="str">
            <v>2012</v>
          </cell>
          <cell r="F35" t="str">
            <v>Ford</v>
          </cell>
          <cell r="G35" t="str">
            <v>Econoline Wagon</v>
          </cell>
          <cell r="H35">
            <v>2058.2800000000002</v>
          </cell>
          <cell r="I35">
            <v>61.17</v>
          </cell>
          <cell r="J35">
            <v>526.48</v>
          </cell>
          <cell r="K35">
            <v>15417.66</v>
          </cell>
          <cell r="L35">
            <v>46623</v>
          </cell>
          <cell r="M35">
            <v>18154.54</v>
          </cell>
          <cell r="N35">
            <v>18057.830000000002</v>
          </cell>
          <cell r="O35">
            <v>515.93799999999999</v>
          </cell>
          <cell r="P35">
            <v>0.38700000000000001</v>
          </cell>
          <cell r="Q35">
            <v>96.71</v>
          </cell>
          <cell r="R35">
            <v>2.7629999999999999</v>
          </cell>
          <cell r="S35">
            <v>518.70100000000002</v>
          </cell>
          <cell r="T35">
            <v>0.38900000000000001</v>
          </cell>
          <cell r="U35">
            <v>440.505</v>
          </cell>
          <cell r="V35">
            <v>58.808</v>
          </cell>
          <cell r="W35">
            <v>1.748</v>
          </cell>
          <cell r="X35">
            <v>15.042</v>
          </cell>
          <cell r="Y35">
            <v>0.33100000000000002</v>
          </cell>
          <cell r="Z35">
            <v>4.3999999999999997E-2</v>
          </cell>
          <cell r="AA35">
            <v>1E-3</v>
          </cell>
          <cell r="AB35">
            <v>1.0999999999999999E-2</v>
          </cell>
        </row>
        <row r="36">
          <cell r="A36">
            <v>98</v>
          </cell>
          <cell r="B36" t="str">
            <v>5C95</v>
          </cell>
          <cell r="C36" t="str">
            <v>T00490</v>
          </cell>
          <cell r="D36" t="str">
            <v>503-0098</v>
          </cell>
          <cell r="E36" t="str">
            <v>2003</v>
          </cell>
          <cell r="F36" t="str">
            <v>Ford</v>
          </cell>
          <cell r="G36" t="str">
            <v>Windstar</v>
          </cell>
          <cell r="H36">
            <v>14092.5</v>
          </cell>
          <cell r="I36">
            <v>813.05</v>
          </cell>
          <cell r="J36">
            <v>704</v>
          </cell>
          <cell r="K36">
            <v>13182.05</v>
          </cell>
          <cell r="L36">
            <v>102857</v>
          </cell>
          <cell r="M36">
            <v>28811.94</v>
          </cell>
          <cell r="N36">
            <v>28791.599999999999</v>
          </cell>
          <cell r="O36">
            <v>191.94399999999999</v>
          </cell>
          <cell r="P36">
            <v>0.28000000000000003</v>
          </cell>
          <cell r="Q36">
            <v>20.34</v>
          </cell>
          <cell r="R36">
            <v>0.13600000000000001</v>
          </cell>
          <cell r="S36">
            <v>192.08</v>
          </cell>
          <cell r="T36">
            <v>0.28000000000000003</v>
          </cell>
          <cell r="U36">
            <v>87.88</v>
          </cell>
          <cell r="V36">
            <v>93.95</v>
          </cell>
          <cell r="W36">
            <v>5.42</v>
          </cell>
          <cell r="X36">
            <v>4.6929999999999996</v>
          </cell>
          <cell r="Y36">
            <v>0.128</v>
          </cell>
          <cell r="Z36">
            <v>0.13700000000000001</v>
          </cell>
          <cell r="AA36">
            <v>8.0000000000000002E-3</v>
          </cell>
          <cell r="AB36">
            <v>7.0000000000000001E-3</v>
          </cell>
        </row>
        <row r="37">
          <cell r="A37">
            <v>271</v>
          </cell>
          <cell r="B37" t="str">
            <v>5C95</v>
          </cell>
          <cell r="C37" t="str">
            <v>G0271</v>
          </cell>
          <cell r="D37" t="str">
            <v>503-0271</v>
          </cell>
          <cell r="E37" t="str">
            <v>2003</v>
          </cell>
          <cell r="F37" t="str">
            <v>Gem</v>
          </cell>
          <cell r="H37">
            <v>4.95</v>
          </cell>
          <cell r="I37">
            <v>48.39</v>
          </cell>
          <cell r="J37">
            <v>117.76</v>
          </cell>
          <cell r="L37">
            <v>7365</v>
          </cell>
          <cell r="M37">
            <v>209.75</v>
          </cell>
          <cell r="N37">
            <v>171.1</v>
          </cell>
          <cell r="O37">
            <v>4.8890000000000002</v>
          </cell>
          <cell r="P37">
            <v>2.3E-2</v>
          </cell>
          <cell r="Q37">
            <v>38.65</v>
          </cell>
          <cell r="R37">
            <v>1.1040000000000001</v>
          </cell>
          <cell r="S37">
            <v>5.9930000000000003</v>
          </cell>
          <cell r="T37">
            <v>2.8000000000000001E-2</v>
          </cell>
          <cell r="V37">
            <v>0.14099999999999999</v>
          </cell>
          <cell r="W37">
            <v>1.383</v>
          </cell>
          <cell r="X37">
            <v>3.3650000000000002</v>
          </cell>
          <cell r="Z37">
            <v>1E-3</v>
          </cell>
          <cell r="AA37">
            <v>7.0000000000000001E-3</v>
          </cell>
          <cell r="AB37">
            <v>1.6E-2</v>
          </cell>
        </row>
        <row r="38">
          <cell r="A38">
            <v>281</v>
          </cell>
          <cell r="B38" t="str">
            <v>5C95</v>
          </cell>
          <cell r="C38" t="str">
            <v>G0281</v>
          </cell>
          <cell r="D38" t="str">
            <v>503-0281</v>
          </cell>
          <cell r="E38" t="str">
            <v>2003</v>
          </cell>
          <cell r="F38" t="str">
            <v>Gem Car</v>
          </cell>
          <cell r="H38">
            <v>241.95</v>
          </cell>
          <cell r="J38">
            <v>70.98</v>
          </cell>
          <cell r="L38">
            <v>7654</v>
          </cell>
          <cell r="M38">
            <v>327.38</v>
          </cell>
          <cell r="N38">
            <v>312.93</v>
          </cell>
          <cell r="O38">
            <v>8.9410000000000007</v>
          </cell>
          <cell r="P38">
            <v>4.1000000000000002E-2</v>
          </cell>
          <cell r="Q38">
            <v>14.45</v>
          </cell>
          <cell r="R38">
            <v>0.41299999999999998</v>
          </cell>
          <cell r="S38">
            <v>9.3539999999999992</v>
          </cell>
          <cell r="T38">
            <v>4.2999999999999997E-2</v>
          </cell>
          <cell r="V38">
            <v>6.9130000000000003</v>
          </cell>
          <cell r="X38">
            <v>2.028</v>
          </cell>
          <cell r="Z38">
            <v>3.2000000000000001E-2</v>
          </cell>
          <cell r="AB38">
            <v>8.9999999999999993E-3</v>
          </cell>
        </row>
        <row r="39">
          <cell r="A39">
            <v>295</v>
          </cell>
          <cell r="B39" t="str">
            <v>5C95</v>
          </cell>
          <cell r="C39" t="str">
            <v>T00491</v>
          </cell>
          <cell r="D39" t="str">
            <v>503-0295</v>
          </cell>
          <cell r="E39" t="str">
            <v>2004</v>
          </cell>
          <cell r="F39" t="str">
            <v>Ford</v>
          </cell>
          <cell r="G39" t="str">
            <v>Ranger</v>
          </cell>
          <cell r="H39">
            <v>1847.72</v>
          </cell>
          <cell r="I39">
            <v>41.78</v>
          </cell>
          <cell r="J39">
            <v>15</v>
          </cell>
          <cell r="K39">
            <v>6304.21</v>
          </cell>
          <cell r="L39">
            <v>54090</v>
          </cell>
          <cell r="M39">
            <v>8229.0499999999993</v>
          </cell>
          <cell r="N39">
            <v>8208.7099999999991</v>
          </cell>
          <cell r="O39">
            <v>63.143999999999998</v>
          </cell>
          <cell r="P39">
            <v>0.152</v>
          </cell>
          <cell r="Q39">
            <v>20.34</v>
          </cell>
          <cell r="R39">
            <v>0.156</v>
          </cell>
          <cell r="S39">
            <v>63.3</v>
          </cell>
          <cell r="T39">
            <v>0.152</v>
          </cell>
          <cell r="U39">
            <v>48.494</v>
          </cell>
          <cell r="V39">
            <v>14.212999999999999</v>
          </cell>
          <cell r="W39">
            <v>0.32100000000000001</v>
          </cell>
          <cell r="X39">
            <v>0.115</v>
          </cell>
          <cell r="Y39">
            <v>0.11700000000000001</v>
          </cell>
          <cell r="Z39">
            <v>3.4000000000000002E-2</v>
          </cell>
          <cell r="AA39">
            <v>1E-3</v>
          </cell>
          <cell r="AB39">
            <v>0</v>
          </cell>
        </row>
        <row r="40">
          <cell r="A40">
            <v>351</v>
          </cell>
          <cell r="B40" t="str">
            <v>5C95</v>
          </cell>
          <cell r="C40" t="str">
            <v>T00520</v>
          </cell>
          <cell r="D40" t="str">
            <v>503-0351</v>
          </cell>
          <cell r="E40" t="str">
            <v>2005</v>
          </cell>
          <cell r="F40" t="str">
            <v>Ford</v>
          </cell>
          <cell r="G40" t="str">
            <v>Ranger</v>
          </cell>
          <cell r="H40">
            <v>5145.7700000000004</v>
          </cell>
          <cell r="I40">
            <v>69.459999999999994</v>
          </cell>
          <cell r="J40">
            <v>332.07</v>
          </cell>
          <cell r="K40">
            <v>8766</v>
          </cell>
          <cell r="L40">
            <v>75109</v>
          </cell>
          <cell r="M40">
            <v>15058</v>
          </cell>
          <cell r="N40">
            <v>15038.8</v>
          </cell>
          <cell r="O40">
            <v>127.447</v>
          </cell>
          <cell r="P40">
            <v>0.2</v>
          </cell>
          <cell r="Q40">
            <v>19.2</v>
          </cell>
          <cell r="R40">
            <v>0.16300000000000001</v>
          </cell>
          <cell r="S40">
            <v>127.61</v>
          </cell>
          <cell r="T40">
            <v>0.2</v>
          </cell>
          <cell r="U40">
            <v>74.287999999999997</v>
          </cell>
          <cell r="V40">
            <v>43.607999999999997</v>
          </cell>
          <cell r="W40">
            <v>0.58899999999999997</v>
          </cell>
          <cell r="X40">
            <v>2.8140000000000001</v>
          </cell>
          <cell r="Y40">
            <v>0.11700000000000001</v>
          </cell>
          <cell r="Z40">
            <v>6.9000000000000006E-2</v>
          </cell>
          <cell r="AA40">
            <v>1E-3</v>
          </cell>
          <cell r="AB40">
            <v>4.0000000000000001E-3</v>
          </cell>
        </row>
        <row r="41">
          <cell r="A41">
            <v>357</v>
          </cell>
          <cell r="B41" t="str">
            <v>5C95</v>
          </cell>
          <cell r="C41" t="str">
            <v>T00510</v>
          </cell>
          <cell r="D41" t="str">
            <v>503-0357</v>
          </cell>
          <cell r="E41" t="str">
            <v>2005</v>
          </cell>
          <cell r="F41" t="str">
            <v>Ford</v>
          </cell>
          <cell r="G41" t="str">
            <v>Ranger</v>
          </cell>
          <cell r="H41">
            <v>6588.93</v>
          </cell>
          <cell r="I41">
            <v>170.58</v>
          </cell>
          <cell r="J41">
            <v>292.97000000000003</v>
          </cell>
          <cell r="K41">
            <v>11401.9</v>
          </cell>
          <cell r="L41">
            <v>95849</v>
          </cell>
          <cell r="M41">
            <v>18473.580000000002</v>
          </cell>
          <cell r="N41">
            <v>18454.38</v>
          </cell>
          <cell r="O41">
            <v>156.393</v>
          </cell>
          <cell r="P41">
            <v>0.193</v>
          </cell>
          <cell r="Q41">
            <v>19.2</v>
          </cell>
          <cell r="R41">
            <v>0.16300000000000001</v>
          </cell>
          <cell r="S41">
            <v>156.55600000000001</v>
          </cell>
          <cell r="T41">
            <v>0.193</v>
          </cell>
          <cell r="U41">
            <v>96.626000000000005</v>
          </cell>
          <cell r="V41">
            <v>55.838000000000001</v>
          </cell>
          <cell r="W41">
            <v>1.446</v>
          </cell>
          <cell r="X41">
            <v>2.4830000000000001</v>
          </cell>
          <cell r="Y41">
            <v>0.11899999999999999</v>
          </cell>
          <cell r="Z41">
            <v>6.9000000000000006E-2</v>
          </cell>
          <cell r="AA41">
            <v>2E-3</v>
          </cell>
          <cell r="AB41">
            <v>3.0000000000000001E-3</v>
          </cell>
        </row>
        <row r="42">
          <cell r="A42">
            <v>468</v>
          </cell>
          <cell r="B42" t="str">
            <v>5C95</v>
          </cell>
          <cell r="C42" t="str">
            <v>T00294</v>
          </cell>
          <cell r="D42" t="str">
            <v>503-0468</v>
          </cell>
          <cell r="E42" t="str">
            <v>2006</v>
          </cell>
          <cell r="F42" t="str">
            <v>Chevrolet</v>
          </cell>
          <cell r="G42" t="str">
            <v>Uplander</v>
          </cell>
          <cell r="H42">
            <v>5084.7299999999996</v>
          </cell>
          <cell r="I42">
            <v>176.83</v>
          </cell>
          <cell r="J42">
            <v>870.85</v>
          </cell>
          <cell r="K42">
            <v>8534.7999999999993</v>
          </cell>
          <cell r="L42">
            <v>42589</v>
          </cell>
          <cell r="M42">
            <v>14686.41</v>
          </cell>
          <cell r="N42">
            <v>14667.21</v>
          </cell>
          <cell r="O42">
            <v>142.4</v>
          </cell>
          <cell r="P42">
            <v>0.34399999999999997</v>
          </cell>
          <cell r="Q42">
            <v>19.2</v>
          </cell>
          <cell r="R42">
            <v>0.186</v>
          </cell>
          <cell r="S42">
            <v>142.58699999999999</v>
          </cell>
          <cell r="T42">
            <v>0.34499999999999997</v>
          </cell>
          <cell r="U42">
            <v>82.861999999999995</v>
          </cell>
          <cell r="V42">
            <v>49.366</v>
          </cell>
          <cell r="W42">
            <v>1.7170000000000001</v>
          </cell>
          <cell r="X42">
            <v>8.4550000000000001</v>
          </cell>
          <cell r="Y42">
            <v>0.2</v>
          </cell>
          <cell r="Z42">
            <v>0.11899999999999999</v>
          </cell>
          <cell r="AA42">
            <v>4.0000000000000001E-3</v>
          </cell>
          <cell r="AB42">
            <v>0.02</v>
          </cell>
        </row>
        <row r="43">
          <cell r="A43">
            <v>481</v>
          </cell>
          <cell r="B43" t="str">
            <v>5C95</v>
          </cell>
          <cell r="C43" t="str">
            <v>T00413</v>
          </cell>
          <cell r="D43" t="str">
            <v>503-0481</v>
          </cell>
          <cell r="E43" t="str">
            <v>2007</v>
          </cell>
          <cell r="F43" t="str">
            <v>Chevrolet</v>
          </cell>
          <cell r="G43" t="str">
            <v>Uplander</v>
          </cell>
          <cell r="H43">
            <v>7181.47</v>
          </cell>
          <cell r="I43">
            <v>153.30000000000001</v>
          </cell>
          <cell r="J43">
            <v>15</v>
          </cell>
          <cell r="K43">
            <v>9805.4500000000007</v>
          </cell>
          <cell r="L43">
            <v>45780</v>
          </cell>
          <cell r="M43">
            <v>17174.419999999998</v>
          </cell>
          <cell r="N43">
            <v>17155.22</v>
          </cell>
          <cell r="O43">
            <v>173.285</v>
          </cell>
          <cell r="P43">
            <v>0.375</v>
          </cell>
          <cell r="Q43">
            <v>19.2</v>
          </cell>
          <cell r="R43">
            <v>0.19400000000000001</v>
          </cell>
          <cell r="S43">
            <v>173.47900000000001</v>
          </cell>
          <cell r="T43">
            <v>0.375</v>
          </cell>
          <cell r="U43">
            <v>99.045000000000002</v>
          </cell>
          <cell r="V43">
            <v>72.540000000000006</v>
          </cell>
          <cell r="W43">
            <v>1.548</v>
          </cell>
          <cell r="X43">
            <v>0.152</v>
          </cell>
          <cell r="Y43">
            <v>0.214</v>
          </cell>
          <cell r="Z43">
            <v>0.157</v>
          </cell>
          <cell r="AA43">
            <v>3.0000000000000001E-3</v>
          </cell>
          <cell r="AB43">
            <v>0</v>
          </cell>
        </row>
        <row r="44">
          <cell r="A44">
            <v>650</v>
          </cell>
          <cell r="B44" t="str">
            <v>5C95</v>
          </cell>
          <cell r="C44" t="str">
            <v>G05692</v>
          </cell>
          <cell r="D44" t="str">
            <v>503-0650</v>
          </cell>
          <cell r="E44" t="str">
            <v>2013</v>
          </cell>
          <cell r="F44" t="str">
            <v>Ford</v>
          </cell>
          <cell r="G44" t="str">
            <v>Econoline Wagon</v>
          </cell>
          <cell r="H44">
            <v>581.99</v>
          </cell>
          <cell r="I44">
            <v>72.48</v>
          </cell>
          <cell r="J44">
            <v>668.21</v>
          </cell>
          <cell r="K44">
            <v>12896.32</v>
          </cell>
          <cell r="L44">
            <v>31908</v>
          </cell>
          <cell r="M44">
            <v>14229.95</v>
          </cell>
          <cell r="N44">
            <v>14219</v>
          </cell>
          <cell r="O44">
            <v>677.09500000000003</v>
          </cell>
          <cell r="P44">
            <v>0.44600000000000001</v>
          </cell>
          <cell r="Q44">
            <v>10.95</v>
          </cell>
          <cell r="R44">
            <v>0.52100000000000002</v>
          </cell>
          <cell r="S44">
            <v>677.61699999999996</v>
          </cell>
          <cell r="T44">
            <v>0.44600000000000001</v>
          </cell>
          <cell r="U44">
            <v>614.11</v>
          </cell>
          <cell r="V44">
            <v>27.713999999999999</v>
          </cell>
          <cell r="W44">
            <v>3.4510000000000001</v>
          </cell>
          <cell r="X44">
            <v>31.82</v>
          </cell>
          <cell r="Y44">
            <v>0.40400000000000003</v>
          </cell>
          <cell r="Z44">
            <v>1.7999999999999999E-2</v>
          </cell>
          <cell r="AA44">
            <v>2E-3</v>
          </cell>
          <cell r="AB44">
            <v>2.1000000000000001E-2</v>
          </cell>
        </row>
        <row r="45">
          <cell r="A45">
            <v>692</v>
          </cell>
          <cell r="B45" t="str">
            <v>5C95</v>
          </cell>
          <cell r="C45" t="str">
            <v>G38133</v>
          </cell>
          <cell r="D45" t="str">
            <v>503-0692</v>
          </cell>
          <cell r="E45" t="str">
            <v>2005</v>
          </cell>
          <cell r="F45" t="str">
            <v>Gem</v>
          </cell>
          <cell r="G45" t="str">
            <v>825</v>
          </cell>
          <cell r="H45">
            <v>1961.27</v>
          </cell>
          <cell r="I45">
            <v>0</v>
          </cell>
          <cell r="L45">
            <v>47</v>
          </cell>
          <cell r="M45">
            <v>1975.47</v>
          </cell>
          <cell r="N45">
            <v>1961.27</v>
          </cell>
          <cell r="O45">
            <v>57.683999999999997</v>
          </cell>
          <cell r="P45">
            <v>41.728999999999999</v>
          </cell>
          <cell r="Q45">
            <v>14.2</v>
          </cell>
          <cell r="R45">
            <v>0.41799999999999998</v>
          </cell>
          <cell r="S45">
            <v>58.101999999999997</v>
          </cell>
          <cell r="T45">
            <v>42.030999999999999</v>
          </cell>
          <cell r="V45">
            <v>57.683999999999997</v>
          </cell>
          <cell r="W45">
            <v>0</v>
          </cell>
          <cell r="Z45">
            <v>41.728999999999999</v>
          </cell>
          <cell r="AA45">
            <v>0</v>
          </cell>
        </row>
        <row r="46">
          <cell r="A46">
            <v>821</v>
          </cell>
          <cell r="B46" t="str">
            <v>5C95</v>
          </cell>
          <cell r="C46" t="str">
            <v>G40401</v>
          </cell>
          <cell r="D46" t="str">
            <v>503-0821</v>
          </cell>
          <cell r="E46" t="str">
            <v>2011</v>
          </cell>
          <cell r="F46" t="str">
            <v>Ford</v>
          </cell>
          <cell r="G46" t="str">
            <v>Econoline Wagon</v>
          </cell>
          <cell r="H46">
            <v>6792.83</v>
          </cell>
          <cell r="I46">
            <v>260.52999999999997</v>
          </cell>
          <cell r="J46">
            <v>1624.94</v>
          </cell>
          <cell r="K46">
            <v>22275.66</v>
          </cell>
          <cell r="L46">
            <v>68954</v>
          </cell>
          <cell r="M46">
            <v>31259.439999999999</v>
          </cell>
          <cell r="N46">
            <v>31241.74</v>
          </cell>
          <cell r="O46">
            <v>624.83500000000004</v>
          </cell>
          <cell r="P46">
            <v>0.45300000000000001</v>
          </cell>
          <cell r="Q46">
            <v>17.7</v>
          </cell>
          <cell r="R46">
            <v>0.35399999999999998</v>
          </cell>
          <cell r="S46">
            <v>625.18899999999996</v>
          </cell>
          <cell r="T46">
            <v>0.45300000000000001</v>
          </cell>
          <cell r="U46">
            <v>445.51299999999998</v>
          </cell>
          <cell r="V46">
            <v>135.857</v>
          </cell>
          <cell r="W46">
            <v>5.2110000000000003</v>
          </cell>
          <cell r="X46">
            <v>32.499000000000002</v>
          </cell>
          <cell r="Y46">
            <v>0.32300000000000001</v>
          </cell>
          <cell r="Z46">
            <v>9.9000000000000005E-2</v>
          </cell>
          <cell r="AA46">
            <v>4.0000000000000001E-3</v>
          </cell>
          <cell r="AB46">
            <v>2.4E-2</v>
          </cell>
        </row>
        <row r="47">
          <cell r="A47">
            <v>822</v>
          </cell>
          <cell r="B47" t="str">
            <v>5C95</v>
          </cell>
          <cell r="C47" t="str">
            <v>G40399</v>
          </cell>
          <cell r="D47" t="str">
            <v>503-0822</v>
          </cell>
          <cell r="E47" t="str">
            <v>2011</v>
          </cell>
          <cell r="F47" t="str">
            <v>Ford</v>
          </cell>
          <cell r="G47" t="str">
            <v>Econoline Wagon</v>
          </cell>
          <cell r="H47">
            <v>4417.9399999999996</v>
          </cell>
          <cell r="I47">
            <v>150.97</v>
          </cell>
          <cell r="J47">
            <v>808.43</v>
          </cell>
          <cell r="K47">
            <v>22204.03</v>
          </cell>
          <cell r="L47">
            <v>78276</v>
          </cell>
          <cell r="M47">
            <v>27599.07</v>
          </cell>
          <cell r="N47">
            <v>27581.37</v>
          </cell>
          <cell r="O47">
            <v>540.81100000000004</v>
          </cell>
          <cell r="P47">
            <v>0.35199999999999998</v>
          </cell>
          <cell r="Q47">
            <v>17.7</v>
          </cell>
          <cell r="R47">
            <v>0.34699999999999998</v>
          </cell>
          <cell r="S47">
            <v>541.15800000000002</v>
          </cell>
          <cell r="T47">
            <v>0.35299999999999998</v>
          </cell>
          <cell r="U47">
            <v>435.37299999999999</v>
          </cell>
          <cell r="V47">
            <v>86.626000000000005</v>
          </cell>
          <cell r="W47">
            <v>2.96</v>
          </cell>
          <cell r="X47">
            <v>15.852</v>
          </cell>
          <cell r="Y47">
            <v>0.28399999999999997</v>
          </cell>
          <cell r="Z47">
            <v>5.6000000000000001E-2</v>
          </cell>
          <cell r="AA47">
            <v>2E-3</v>
          </cell>
          <cell r="AB47">
            <v>0.01</v>
          </cell>
        </row>
        <row r="48">
          <cell r="A48">
            <v>823</v>
          </cell>
          <cell r="B48" t="str">
            <v>5C95</v>
          </cell>
          <cell r="C48" t="str">
            <v>G20649</v>
          </cell>
          <cell r="D48" t="str">
            <v>503-0823</v>
          </cell>
          <cell r="E48" t="str">
            <v>2011</v>
          </cell>
          <cell r="F48" t="str">
            <v>Ford</v>
          </cell>
          <cell r="G48" t="str">
            <v>Ranger</v>
          </cell>
          <cell r="H48">
            <v>1205.57</v>
          </cell>
          <cell r="I48">
            <v>71.540000000000006</v>
          </cell>
          <cell r="J48">
            <v>183.85</v>
          </cell>
          <cell r="K48">
            <v>7174.89</v>
          </cell>
          <cell r="L48">
            <v>28434</v>
          </cell>
          <cell r="M48">
            <v>8655.19</v>
          </cell>
          <cell r="N48">
            <v>8635.85</v>
          </cell>
          <cell r="O48">
            <v>169.33</v>
          </cell>
          <cell r="P48">
            <v>0.30399999999999999</v>
          </cell>
          <cell r="Q48">
            <v>19.34</v>
          </cell>
          <cell r="R48">
            <v>0.379</v>
          </cell>
          <cell r="S48">
            <v>169.71</v>
          </cell>
          <cell r="T48">
            <v>0.30399999999999999</v>
          </cell>
          <cell r="U48">
            <v>140.684</v>
          </cell>
          <cell r="V48">
            <v>23.638999999999999</v>
          </cell>
          <cell r="W48">
            <v>1.403</v>
          </cell>
          <cell r="X48">
            <v>3.605</v>
          </cell>
          <cell r="Y48">
            <v>0.252</v>
          </cell>
          <cell r="Z48">
            <v>4.2000000000000003E-2</v>
          </cell>
          <cell r="AA48">
            <v>3.0000000000000001E-3</v>
          </cell>
          <cell r="AB48">
            <v>6.0000000000000001E-3</v>
          </cell>
        </row>
        <row r="49">
          <cell r="A49">
            <v>824</v>
          </cell>
          <cell r="B49" t="str">
            <v>5C95</v>
          </cell>
          <cell r="C49" t="str">
            <v>G40400</v>
          </cell>
          <cell r="D49" t="str">
            <v>503-0824</v>
          </cell>
          <cell r="E49" t="str">
            <v>2011</v>
          </cell>
          <cell r="F49" t="str">
            <v>Ford</v>
          </cell>
          <cell r="G49" t="str">
            <v>Econoline Wagon</v>
          </cell>
          <cell r="H49">
            <v>4662.7</v>
          </cell>
          <cell r="I49">
            <v>320.2</v>
          </cell>
          <cell r="J49">
            <v>1036.3399999999999</v>
          </cell>
          <cell r="K49">
            <v>20076.12</v>
          </cell>
          <cell r="L49">
            <v>72333</v>
          </cell>
          <cell r="M49">
            <v>26132.46</v>
          </cell>
          <cell r="N49">
            <v>26114.76</v>
          </cell>
          <cell r="O49">
            <v>522.29499999999996</v>
          </cell>
          <cell r="P49">
            <v>0.36099999999999999</v>
          </cell>
          <cell r="Q49">
            <v>17.7</v>
          </cell>
          <cell r="R49">
            <v>0.35399999999999998</v>
          </cell>
          <cell r="S49">
            <v>522.649</v>
          </cell>
          <cell r="T49">
            <v>0.36099999999999999</v>
          </cell>
          <cell r="U49">
            <v>401.52199999999999</v>
          </cell>
          <cell r="V49">
            <v>93.254000000000005</v>
          </cell>
          <cell r="W49">
            <v>6.4039999999999999</v>
          </cell>
          <cell r="X49">
            <v>20.727</v>
          </cell>
          <cell r="Y49">
            <v>0.27800000000000002</v>
          </cell>
          <cell r="Z49">
            <v>6.4000000000000001E-2</v>
          </cell>
          <cell r="AA49">
            <v>4.0000000000000001E-3</v>
          </cell>
          <cell r="AB49">
            <v>1.4E-2</v>
          </cell>
        </row>
        <row r="50">
          <cell r="A50">
            <v>832</v>
          </cell>
          <cell r="B50" t="str">
            <v>5C95</v>
          </cell>
          <cell r="C50" t="str">
            <v>G20650</v>
          </cell>
          <cell r="D50" t="str">
            <v>503-0832</v>
          </cell>
          <cell r="E50" t="str">
            <v>2011</v>
          </cell>
          <cell r="F50" t="str">
            <v>Ford</v>
          </cell>
          <cell r="G50" t="str">
            <v>Ranger</v>
          </cell>
          <cell r="H50">
            <v>833.83</v>
          </cell>
          <cell r="I50">
            <v>22.38</v>
          </cell>
          <cell r="J50">
            <v>234.57</v>
          </cell>
          <cell r="K50">
            <v>3127.08</v>
          </cell>
          <cell r="L50">
            <v>15842</v>
          </cell>
          <cell r="M50">
            <v>4236.0600000000004</v>
          </cell>
          <cell r="N50">
            <v>4217.8599999999997</v>
          </cell>
          <cell r="O50">
            <v>82.703000000000003</v>
          </cell>
          <cell r="P50">
            <v>0.26600000000000001</v>
          </cell>
          <cell r="Q50">
            <v>18.2</v>
          </cell>
          <cell r="R50">
            <v>0.35699999999999998</v>
          </cell>
          <cell r="S50">
            <v>83.06</v>
          </cell>
          <cell r="T50">
            <v>0.26700000000000002</v>
          </cell>
          <cell r="U50">
            <v>61.314999999999998</v>
          </cell>
          <cell r="V50">
            <v>16.350000000000001</v>
          </cell>
          <cell r="W50">
            <v>0.439</v>
          </cell>
          <cell r="X50">
            <v>4.5990000000000002</v>
          </cell>
          <cell r="Y50">
            <v>0.19700000000000001</v>
          </cell>
          <cell r="Z50">
            <v>5.2999999999999999E-2</v>
          </cell>
          <cell r="AA50">
            <v>1E-3</v>
          </cell>
          <cell r="AB50">
            <v>1.4999999999999999E-2</v>
          </cell>
        </row>
        <row r="51">
          <cell r="A51">
            <v>908</v>
          </cell>
          <cell r="B51" t="str">
            <v>5C95</v>
          </cell>
          <cell r="C51" t="str">
            <v>G11000</v>
          </cell>
          <cell r="D51" t="str">
            <v>503-0908</v>
          </cell>
          <cell r="E51" t="str">
            <v>2014</v>
          </cell>
          <cell r="F51" t="str">
            <v>Ford</v>
          </cell>
          <cell r="G51" t="str">
            <v>F150</v>
          </cell>
          <cell r="K51">
            <v>1492.11</v>
          </cell>
          <cell r="L51">
            <v>4052</v>
          </cell>
          <cell r="M51">
            <v>1500.81</v>
          </cell>
          <cell r="N51">
            <v>1492.11</v>
          </cell>
          <cell r="O51">
            <v>124.343</v>
          </cell>
          <cell r="P51">
            <v>0.36799999999999999</v>
          </cell>
          <cell r="Q51">
            <v>8.6999999999999993</v>
          </cell>
          <cell r="R51">
            <v>0.72499999999999998</v>
          </cell>
          <cell r="S51">
            <v>125.068</v>
          </cell>
          <cell r="T51">
            <v>0.37</v>
          </cell>
          <cell r="U51">
            <v>124.343</v>
          </cell>
          <cell r="Y51">
            <v>0.36799999999999999</v>
          </cell>
        </row>
        <row r="52">
          <cell r="A52">
            <v>909</v>
          </cell>
          <cell r="B52" t="str">
            <v>5C95</v>
          </cell>
          <cell r="C52" t="str">
            <v>G10999</v>
          </cell>
          <cell r="D52" t="str">
            <v>503-0909</v>
          </cell>
          <cell r="E52" t="str">
            <v>2014</v>
          </cell>
          <cell r="F52" t="str">
            <v>Ford</v>
          </cell>
          <cell r="G52" t="str">
            <v>F150</v>
          </cell>
          <cell r="H52">
            <v>26.37</v>
          </cell>
          <cell r="I52">
            <v>52.58</v>
          </cell>
          <cell r="K52">
            <v>2357.88</v>
          </cell>
          <cell r="L52">
            <v>5841</v>
          </cell>
          <cell r="M52">
            <v>2445.5300000000002</v>
          </cell>
          <cell r="N52">
            <v>2436.83</v>
          </cell>
          <cell r="O52">
            <v>203.06899999999999</v>
          </cell>
          <cell r="P52">
            <v>0.41699999999999998</v>
          </cell>
          <cell r="Q52">
            <v>8.6999999999999993</v>
          </cell>
          <cell r="R52">
            <v>0.72499999999999998</v>
          </cell>
          <cell r="S52">
            <v>203.79400000000001</v>
          </cell>
          <cell r="T52">
            <v>0.41899999999999998</v>
          </cell>
          <cell r="U52">
            <v>196.49</v>
          </cell>
          <cell r="V52">
            <v>2.198</v>
          </cell>
          <cell r="W52">
            <v>4.3819999999999997</v>
          </cell>
          <cell r="Y52">
            <v>0.40400000000000003</v>
          </cell>
          <cell r="Z52">
            <v>5.0000000000000001E-3</v>
          </cell>
          <cell r="AA52">
            <v>8.9999999999999993E-3</v>
          </cell>
        </row>
        <row r="53">
          <cell r="A53">
            <v>954</v>
          </cell>
          <cell r="B53" t="str">
            <v>5C95</v>
          </cell>
          <cell r="C53" t="str">
            <v>G39970</v>
          </cell>
          <cell r="D53" t="str">
            <v>503-0954</v>
          </cell>
          <cell r="E53" t="str">
            <v>2014</v>
          </cell>
          <cell r="F53" t="str">
            <v>Ford</v>
          </cell>
          <cell r="G53" t="str">
            <v>F150</v>
          </cell>
          <cell r="K53">
            <v>600.54999999999995</v>
          </cell>
          <cell r="L53">
            <v>1326</v>
          </cell>
          <cell r="M53">
            <v>604.65</v>
          </cell>
          <cell r="N53">
            <v>600.54999999999995</v>
          </cell>
          <cell r="O53">
            <v>120.11</v>
          </cell>
          <cell r="P53">
            <v>0.45300000000000001</v>
          </cell>
          <cell r="Q53">
            <v>4.0999999999999996</v>
          </cell>
          <cell r="R53">
            <v>0.82</v>
          </cell>
          <cell r="S53">
            <v>120.93</v>
          </cell>
          <cell r="T53">
            <v>0.45600000000000002</v>
          </cell>
          <cell r="U53">
            <v>120.11</v>
          </cell>
          <cell r="Y53">
            <v>0.45300000000000001</v>
          </cell>
        </row>
        <row r="54">
          <cell r="A54">
            <v>955</v>
          </cell>
          <cell r="B54" t="str">
            <v>5C95</v>
          </cell>
          <cell r="C54" t="str">
            <v>G73907</v>
          </cell>
          <cell r="D54" t="str">
            <v>503-0955</v>
          </cell>
          <cell r="E54" t="str">
            <v>2014</v>
          </cell>
          <cell r="F54" t="str">
            <v>Ford</v>
          </cell>
          <cell r="G54" t="str">
            <v>F150</v>
          </cell>
          <cell r="K54">
            <v>572.32000000000005</v>
          </cell>
          <cell r="L54">
            <v>1484</v>
          </cell>
          <cell r="M54">
            <v>576.41999999999996</v>
          </cell>
          <cell r="N54">
            <v>572.32000000000005</v>
          </cell>
          <cell r="O54">
            <v>114.464</v>
          </cell>
          <cell r="P54">
            <v>0.38600000000000001</v>
          </cell>
          <cell r="Q54">
            <v>4.0999999999999996</v>
          </cell>
          <cell r="R54">
            <v>0.82</v>
          </cell>
          <cell r="S54">
            <v>115.28400000000001</v>
          </cell>
          <cell r="T54">
            <v>0.38800000000000001</v>
          </cell>
          <cell r="U54">
            <v>114.464</v>
          </cell>
          <cell r="Y54">
            <v>0.38600000000000001</v>
          </cell>
        </row>
        <row r="55">
          <cell r="A55">
            <v>963</v>
          </cell>
          <cell r="B55" t="str">
            <v>5C95</v>
          </cell>
          <cell r="C55" t="str">
            <v>G05879</v>
          </cell>
          <cell r="D55" t="str">
            <v>503-0963</v>
          </cell>
          <cell r="E55" t="str">
            <v>2015</v>
          </cell>
          <cell r="F55" t="str">
            <v>Dodge</v>
          </cell>
          <cell r="G55" t="str">
            <v>Grand Caravan</v>
          </cell>
          <cell r="H55">
            <v>54.08</v>
          </cell>
          <cell r="K55">
            <v>292.83999999999997</v>
          </cell>
          <cell r="L55">
            <v>844</v>
          </cell>
          <cell r="M55">
            <v>348.56</v>
          </cell>
          <cell r="N55">
            <v>346.92</v>
          </cell>
          <cell r="O55">
            <v>173.46</v>
          </cell>
          <cell r="P55">
            <v>0.41099999999999998</v>
          </cell>
          <cell r="Q55">
            <v>1.64</v>
          </cell>
          <cell r="R55">
            <v>0.82</v>
          </cell>
          <cell r="S55">
            <v>174.28</v>
          </cell>
          <cell r="T55">
            <v>0.41299999999999998</v>
          </cell>
          <cell r="U55">
            <v>146.41999999999999</v>
          </cell>
          <cell r="V55">
            <v>27.04</v>
          </cell>
          <cell r="Y55">
            <v>0.34699999999999998</v>
          </cell>
          <cell r="Z55">
            <v>6.4000000000000001E-2</v>
          </cell>
        </row>
        <row r="56">
          <cell r="A56">
            <v>966</v>
          </cell>
          <cell r="B56" t="str">
            <v>5C95</v>
          </cell>
          <cell r="C56" t="str">
            <v>G41972</v>
          </cell>
          <cell r="D56" t="str">
            <v>503-0966</v>
          </cell>
          <cell r="E56" t="str">
            <v>2015</v>
          </cell>
          <cell r="F56" t="str">
            <v>Dodge</v>
          </cell>
          <cell r="G56" t="str">
            <v>Grand Caravan</v>
          </cell>
          <cell r="H56">
            <v>0</v>
          </cell>
          <cell r="L56">
            <v>30</v>
          </cell>
          <cell r="M56">
            <v>0</v>
          </cell>
          <cell r="N56">
            <v>0</v>
          </cell>
          <cell r="P56">
            <v>0</v>
          </cell>
          <cell r="T56">
            <v>0</v>
          </cell>
          <cell r="Z56">
            <v>0</v>
          </cell>
        </row>
        <row r="57">
          <cell r="A57">
            <v>6819</v>
          </cell>
          <cell r="B57" t="str">
            <v>5C95</v>
          </cell>
          <cell r="C57" t="str">
            <v>G06819</v>
          </cell>
          <cell r="D57" t="str">
            <v>503-6819</v>
          </cell>
          <cell r="E57" t="str">
            <v>2014</v>
          </cell>
          <cell r="F57" t="str">
            <v>Tennant</v>
          </cell>
          <cell r="G57" t="str">
            <v>S30 Sweepmax Plus</v>
          </cell>
          <cell r="M57">
            <v>1.64</v>
          </cell>
          <cell r="Q57">
            <v>1.64</v>
          </cell>
          <cell r="R57">
            <v>0.82</v>
          </cell>
          <cell r="S57">
            <v>0.82</v>
          </cell>
        </row>
      </sheetData>
      <sheetData sheetId="4">
        <row r="4">
          <cell r="A4" t="str">
            <v>ADA Van</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 conf 995 000 (2)"/>
      <sheetName val="Summer conf 005 010"/>
      <sheetName val="Summer conf 015 020"/>
      <sheetName val="Summer conf 025 030"/>
      <sheetName val="Summer conf 035 040"/>
      <sheetName val="Summer conf 045 050"/>
      <sheetName val="Summer conf 055 060 "/>
      <sheetName val="Summer conf 065 070 "/>
      <sheetName val="Summer conf 075 080"/>
      <sheetName val="Summer conf 085 090 ESTIMATES"/>
      <sheetName val="Fiscal Year Totals"/>
      <sheetName val="Week 10 Bednights"/>
      <sheetName val="Summer conf 085 090 "/>
      <sheetName val="Nightly Average"/>
      <sheetName val="Bednight Avg"/>
      <sheetName val="Leads"/>
    </sheetNames>
    <sheetDataSet>
      <sheetData sheetId="0"/>
      <sheetData sheetId="1"/>
      <sheetData sheetId="2">
        <row r="49">
          <cell r="I49">
            <v>11700</v>
          </cell>
        </row>
      </sheetData>
      <sheetData sheetId="3"/>
      <sheetData sheetId="4">
        <row r="2">
          <cell r="F2">
            <v>129051</v>
          </cell>
          <cell r="J2">
            <v>219921</v>
          </cell>
          <cell r="K2">
            <v>217910</v>
          </cell>
          <cell r="L2">
            <v>211551</v>
          </cell>
          <cell r="M2">
            <v>211551</v>
          </cell>
          <cell r="N2">
            <v>451105</v>
          </cell>
          <cell r="O2">
            <v>470125</v>
          </cell>
        </row>
        <row r="3">
          <cell r="B3" t="str">
            <v xml:space="preserve"> </v>
          </cell>
          <cell r="C3" t="str">
            <v>INVOICE</v>
          </cell>
          <cell r="D3" t="str">
            <v>INVOICE</v>
          </cell>
          <cell r="F3" t="str">
            <v>INVOICE</v>
          </cell>
          <cell r="K3" t="str">
            <v>Housing</v>
          </cell>
          <cell r="L3" t="str">
            <v>A/P-Marriott</v>
          </cell>
          <cell r="M3" t="str">
            <v>A/P-Other</v>
          </cell>
          <cell r="N3" t="str">
            <v>Summer Conference</v>
          </cell>
          <cell r="O3" t="str">
            <v>Summer Conference</v>
          </cell>
        </row>
        <row r="4">
          <cell r="B4" t="str">
            <v>NAME</v>
          </cell>
          <cell r="C4" t="str">
            <v>DATE</v>
          </cell>
          <cell r="D4" t="str">
            <v>NUMBER</v>
          </cell>
          <cell r="F4" t="str">
            <v>AMOUNT</v>
          </cell>
          <cell r="G4" t="str">
            <v>Participants</v>
          </cell>
          <cell r="H4" t="str">
            <v>Nights</v>
          </cell>
          <cell r="I4" t="str">
            <v>Bed Nights</v>
          </cell>
          <cell r="J4" t="str">
            <v>Sales Tax</v>
          </cell>
          <cell r="K4" t="str">
            <v>Suspense</v>
          </cell>
          <cell r="N4" t="str">
            <v>HOUSING</v>
          </cell>
          <cell r="O4" t="str">
            <v>Other Income</v>
          </cell>
        </row>
      </sheetData>
      <sheetData sheetId="5"/>
      <sheetData sheetId="6"/>
      <sheetData sheetId="7"/>
      <sheetData sheetId="8"/>
      <sheetData sheetId="9">
        <row r="38">
          <cell r="F38">
            <v>24107</v>
          </cell>
        </row>
      </sheetData>
      <sheetData sheetId="10"/>
      <sheetData sheetId="11"/>
      <sheetData sheetId="12"/>
      <sheetData sheetId="13"/>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Report"/>
      <sheetName val="JV Vendor Contract Report"/>
      <sheetName val="ENS Vendor Contract Report"/>
      <sheetName val="Budget Mods"/>
      <sheetName val="Contract Mods"/>
      <sheetName val="Invoices"/>
      <sheetName val="Construction Cost Allocation"/>
      <sheetName val="Global Data"/>
      <sheetName val="shtPivot"/>
      <sheetName val="Exp C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I Maintenance Expenses"/>
      <sheetName val="Inventory"/>
      <sheetName val="Maint$'s"/>
      <sheetName val="Replacement Cycle"/>
      <sheetName val="FY Summary"/>
      <sheetName val="Parameters"/>
      <sheetName val="Parking Monthly"/>
      <sheetName val="Tech Sq Parking Monthly"/>
    </sheetNames>
    <sheetDataSet>
      <sheetData sheetId="0" refreshError="1">
        <row r="2">
          <cell r="A2">
            <v>47</v>
          </cell>
          <cell r="B2">
            <v>47</v>
          </cell>
          <cell r="C2" t="str">
            <v>5C95</v>
          </cell>
          <cell r="D2" t="str">
            <v>G34024</v>
          </cell>
          <cell r="E2" t="str">
            <v>503-0047</v>
          </cell>
          <cell r="F2" t="str">
            <v>2012</v>
          </cell>
          <cell r="G2" t="str">
            <v>Chevrolet</v>
          </cell>
          <cell r="H2" t="str">
            <v>Colorado</v>
          </cell>
          <cell r="I2">
            <v>15</v>
          </cell>
          <cell r="J2">
            <v>20.89</v>
          </cell>
          <cell r="M2">
            <v>1177.06</v>
          </cell>
          <cell r="O2">
            <v>7321</v>
          </cell>
          <cell r="P2">
            <v>1250.2</v>
          </cell>
          <cell r="Q2">
            <v>0.17100000000000001</v>
          </cell>
        </row>
        <row r="3">
          <cell r="A3">
            <v>71</v>
          </cell>
          <cell r="B3">
            <v>71</v>
          </cell>
          <cell r="C3" t="str">
            <v>5C95</v>
          </cell>
          <cell r="D3" t="str">
            <v>T00531</v>
          </cell>
          <cell r="E3" t="str">
            <v>503-0071</v>
          </cell>
          <cell r="F3" t="str">
            <v>2007</v>
          </cell>
          <cell r="G3" t="str">
            <v>Ford</v>
          </cell>
          <cell r="H3" t="str">
            <v>Ranger</v>
          </cell>
          <cell r="I3">
            <v>6709.81</v>
          </cell>
          <cell r="J3">
            <v>20.89</v>
          </cell>
          <cell r="K3">
            <v>710.33</v>
          </cell>
          <cell r="M3">
            <v>10251.16</v>
          </cell>
          <cell r="O3">
            <v>57528</v>
          </cell>
          <cell r="P3">
            <v>17702.689999999999</v>
          </cell>
          <cell r="Q3">
            <v>0.308</v>
          </cell>
        </row>
        <row r="4">
          <cell r="A4">
            <v>85</v>
          </cell>
          <cell r="B4">
            <v>85</v>
          </cell>
          <cell r="C4" t="str">
            <v>5C95</v>
          </cell>
          <cell r="D4" t="str">
            <v>T00511</v>
          </cell>
          <cell r="E4" t="str">
            <v>503-0085</v>
          </cell>
          <cell r="F4" t="str">
            <v>2004</v>
          </cell>
          <cell r="G4" t="str">
            <v>Ford</v>
          </cell>
          <cell r="H4" t="str">
            <v>F150 Heritage</v>
          </cell>
          <cell r="I4">
            <v>7138.18</v>
          </cell>
          <cell r="J4">
            <v>59.68</v>
          </cell>
          <cell r="M4">
            <v>8336.18</v>
          </cell>
          <cell r="O4">
            <v>81356</v>
          </cell>
          <cell r="P4">
            <v>15563.74</v>
          </cell>
          <cell r="Q4">
            <v>0.191</v>
          </cell>
        </row>
        <row r="5">
          <cell r="A5">
            <v>95</v>
          </cell>
          <cell r="B5">
            <v>95</v>
          </cell>
          <cell r="C5" t="str">
            <v>5C95</v>
          </cell>
          <cell r="D5" t="str">
            <v>G70441</v>
          </cell>
          <cell r="E5" t="str">
            <v>503-0095</v>
          </cell>
          <cell r="F5" t="str">
            <v>2012</v>
          </cell>
          <cell r="G5" t="str">
            <v>Ford</v>
          </cell>
          <cell r="H5" t="str">
            <v>Econoline Wagon</v>
          </cell>
          <cell r="I5">
            <v>1791.97</v>
          </cell>
          <cell r="J5">
            <v>20.89</v>
          </cell>
          <cell r="M5">
            <v>8633.85</v>
          </cell>
          <cell r="O5">
            <v>30730</v>
          </cell>
          <cell r="P5">
            <v>10528.96</v>
          </cell>
          <cell r="Q5">
            <v>0.34300000000000003</v>
          </cell>
        </row>
        <row r="6">
          <cell r="A6">
            <v>98</v>
          </cell>
          <cell r="B6">
            <v>98</v>
          </cell>
          <cell r="C6" t="str">
            <v>5C95</v>
          </cell>
          <cell r="D6" t="str">
            <v>T00490</v>
          </cell>
          <cell r="E6" t="str">
            <v>503-0098</v>
          </cell>
          <cell r="F6" t="str">
            <v>2003</v>
          </cell>
          <cell r="G6" t="str">
            <v>Ford</v>
          </cell>
          <cell r="H6" t="str">
            <v>Windstar</v>
          </cell>
          <cell r="I6">
            <v>12927.92</v>
          </cell>
          <cell r="J6">
            <v>648.04</v>
          </cell>
          <cell r="K6">
            <v>704</v>
          </cell>
          <cell r="M6">
            <v>12237.6</v>
          </cell>
          <cell r="O6">
            <v>100965</v>
          </cell>
          <cell r="P6">
            <v>26528.06</v>
          </cell>
          <cell r="Q6">
            <v>0.26300000000000001</v>
          </cell>
        </row>
        <row r="7">
          <cell r="A7">
            <v>118</v>
          </cell>
          <cell r="B7">
            <v>118</v>
          </cell>
          <cell r="C7" t="str">
            <v>5C95</v>
          </cell>
          <cell r="D7" t="str">
            <v>T00521</v>
          </cell>
          <cell r="E7" t="str">
            <v>503-0118</v>
          </cell>
          <cell r="F7" t="str">
            <v>2001</v>
          </cell>
          <cell r="G7" t="str">
            <v>Ford</v>
          </cell>
          <cell r="H7" t="str">
            <v>Ranger</v>
          </cell>
          <cell r="I7">
            <v>12239.72</v>
          </cell>
          <cell r="J7">
            <v>38.29</v>
          </cell>
          <cell r="M7">
            <v>5012.33</v>
          </cell>
          <cell r="O7">
            <v>85142</v>
          </cell>
          <cell r="P7">
            <v>17312.740000000002</v>
          </cell>
          <cell r="Q7">
            <v>0.20300000000000001</v>
          </cell>
        </row>
        <row r="8">
          <cell r="A8">
            <v>142</v>
          </cell>
          <cell r="B8">
            <v>142</v>
          </cell>
          <cell r="C8" t="str">
            <v>5C95</v>
          </cell>
          <cell r="D8" t="str">
            <v>T00513</v>
          </cell>
          <cell r="E8" t="str">
            <v>503-0142</v>
          </cell>
          <cell r="F8" t="str">
            <v>2002</v>
          </cell>
          <cell r="G8" t="str">
            <v>Ford</v>
          </cell>
          <cell r="H8" t="str">
            <v>Windstar</v>
          </cell>
          <cell r="I8">
            <v>6153.26</v>
          </cell>
          <cell r="J8">
            <v>635.62</v>
          </cell>
          <cell r="M8">
            <v>6119.72</v>
          </cell>
          <cell r="O8">
            <v>76317</v>
          </cell>
          <cell r="P8">
            <v>13226.65</v>
          </cell>
          <cell r="Q8">
            <v>0.17299999999999999</v>
          </cell>
        </row>
        <row r="9">
          <cell r="A9">
            <v>271</v>
          </cell>
          <cell r="B9">
            <v>271</v>
          </cell>
          <cell r="C9" t="str">
            <v>5C95</v>
          </cell>
          <cell r="D9" t="str">
            <v>G0271</v>
          </cell>
          <cell r="E9" t="str">
            <v>503-0271</v>
          </cell>
          <cell r="F9" t="str">
            <v>2003</v>
          </cell>
          <cell r="G9" t="str">
            <v>Gem</v>
          </cell>
          <cell r="P9">
            <v>5.75</v>
          </cell>
        </row>
        <row r="10">
          <cell r="A10">
            <v>281</v>
          </cell>
          <cell r="B10">
            <v>281</v>
          </cell>
          <cell r="C10" t="str">
            <v>5C95</v>
          </cell>
          <cell r="D10" t="str">
            <v>G0281</v>
          </cell>
          <cell r="E10" t="str">
            <v>503-0281</v>
          </cell>
          <cell r="F10" t="str">
            <v>2003</v>
          </cell>
          <cell r="G10" t="str">
            <v>Gem Car</v>
          </cell>
          <cell r="P10">
            <v>5.75</v>
          </cell>
        </row>
        <row r="11">
          <cell r="A11">
            <v>295</v>
          </cell>
          <cell r="B11">
            <v>295</v>
          </cell>
          <cell r="C11" t="str">
            <v>5C95</v>
          </cell>
          <cell r="D11" t="str">
            <v>T00491</v>
          </cell>
          <cell r="E11" t="str">
            <v>503-0295</v>
          </cell>
          <cell r="F11" t="str">
            <v>2004</v>
          </cell>
          <cell r="G11" t="str">
            <v>Ford</v>
          </cell>
          <cell r="H11" t="str">
            <v>Ranger</v>
          </cell>
          <cell r="I11">
            <v>1304.05</v>
          </cell>
          <cell r="J11">
            <v>20.89</v>
          </cell>
          <cell r="K11">
            <v>15</v>
          </cell>
          <cell r="M11">
            <v>4678.12</v>
          </cell>
          <cell r="O11">
            <v>49669</v>
          </cell>
          <cell r="P11">
            <v>6028.56</v>
          </cell>
          <cell r="Q11">
            <v>0.121</v>
          </cell>
        </row>
        <row r="12">
          <cell r="A12">
            <v>351</v>
          </cell>
          <cell r="B12">
            <v>351</v>
          </cell>
          <cell r="C12" t="str">
            <v>5C95</v>
          </cell>
          <cell r="D12" t="str">
            <v>T00520</v>
          </cell>
          <cell r="E12" t="str">
            <v>503-0351</v>
          </cell>
          <cell r="F12" t="str">
            <v>2005</v>
          </cell>
          <cell r="G12" t="str">
            <v>Ford</v>
          </cell>
          <cell r="H12" t="str">
            <v>Ranger</v>
          </cell>
          <cell r="I12">
            <v>4075.74</v>
          </cell>
          <cell r="J12">
            <v>29.18</v>
          </cell>
          <cell r="K12">
            <v>221.5</v>
          </cell>
          <cell r="M12">
            <v>7127.16</v>
          </cell>
          <cell r="O12">
            <v>70839</v>
          </cell>
          <cell r="P12">
            <v>12189.58</v>
          </cell>
          <cell r="Q12">
            <v>0.17199999999999999</v>
          </cell>
        </row>
        <row r="13">
          <cell r="A13">
            <v>357</v>
          </cell>
          <cell r="B13">
            <v>357</v>
          </cell>
          <cell r="C13" t="str">
            <v>5C95</v>
          </cell>
          <cell r="D13" t="str">
            <v>T00510</v>
          </cell>
          <cell r="E13" t="str">
            <v>503-0357</v>
          </cell>
          <cell r="F13" t="str">
            <v>2005</v>
          </cell>
          <cell r="G13" t="str">
            <v>Ford</v>
          </cell>
          <cell r="H13" t="str">
            <v>Ranger</v>
          </cell>
          <cell r="I13">
            <v>4248.07</v>
          </cell>
          <cell r="J13">
            <v>20.89</v>
          </cell>
          <cell r="K13">
            <v>71.75</v>
          </cell>
          <cell r="M13">
            <v>8822.41</v>
          </cell>
          <cell r="O13">
            <v>88233</v>
          </cell>
          <cell r="P13">
            <v>13173.62</v>
          </cell>
          <cell r="Q13">
            <v>0.14899999999999999</v>
          </cell>
        </row>
        <row r="14">
          <cell r="A14">
            <v>468</v>
          </cell>
          <cell r="B14">
            <v>468</v>
          </cell>
          <cell r="C14" t="str">
            <v>5C95</v>
          </cell>
          <cell r="D14" t="str">
            <v>T00294</v>
          </cell>
          <cell r="E14" t="str">
            <v>503-0468</v>
          </cell>
          <cell r="F14" t="str">
            <v>2006</v>
          </cell>
          <cell r="G14" t="str">
            <v>Chevrolet</v>
          </cell>
          <cell r="H14" t="str">
            <v>Uplander</v>
          </cell>
          <cell r="I14">
            <v>3384.31</v>
          </cell>
          <cell r="J14">
            <v>85.13</v>
          </cell>
          <cell r="K14">
            <v>236</v>
          </cell>
          <cell r="M14">
            <v>6497.08</v>
          </cell>
          <cell r="O14">
            <v>39186</v>
          </cell>
          <cell r="P14">
            <v>10213.02</v>
          </cell>
          <cell r="Q14">
            <v>0.26100000000000001</v>
          </cell>
        </row>
        <row r="15">
          <cell r="A15">
            <v>481</v>
          </cell>
          <cell r="B15">
            <v>481</v>
          </cell>
          <cell r="C15" t="str">
            <v>5C95</v>
          </cell>
          <cell r="D15" t="str">
            <v>T00413</v>
          </cell>
          <cell r="E15" t="str">
            <v>503-0481</v>
          </cell>
          <cell r="F15" t="str">
            <v>2007</v>
          </cell>
          <cell r="G15" t="str">
            <v>Chevrolet</v>
          </cell>
          <cell r="H15" t="str">
            <v>Uplander</v>
          </cell>
          <cell r="I15">
            <v>5708.24</v>
          </cell>
          <cell r="J15">
            <v>64.239999999999995</v>
          </cell>
          <cell r="K15">
            <v>15</v>
          </cell>
          <cell r="M15">
            <v>7624.54</v>
          </cell>
          <cell r="O15">
            <v>41780</v>
          </cell>
          <cell r="P15">
            <v>13422.52</v>
          </cell>
          <cell r="Q15">
            <v>0.32100000000000001</v>
          </cell>
        </row>
        <row r="16">
          <cell r="A16">
            <v>574</v>
          </cell>
          <cell r="B16">
            <v>574</v>
          </cell>
          <cell r="C16" t="str">
            <v>5C95</v>
          </cell>
          <cell r="D16" t="str">
            <v>T00219</v>
          </cell>
          <cell r="E16" t="str">
            <v>503-0574</v>
          </cell>
          <cell r="F16" t="str">
            <v>2001</v>
          </cell>
          <cell r="G16" t="str">
            <v>Ford</v>
          </cell>
          <cell r="H16" t="str">
            <v>Ranger</v>
          </cell>
          <cell r="I16">
            <v>6236.09</v>
          </cell>
          <cell r="M16">
            <v>6190.43</v>
          </cell>
          <cell r="O16">
            <v>98538</v>
          </cell>
          <cell r="P16">
            <v>12437.02</v>
          </cell>
          <cell r="Q16">
            <v>0.126</v>
          </cell>
        </row>
        <row r="17">
          <cell r="A17">
            <v>575</v>
          </cell>
          <cell r="B17">
            <v>575</v>
          </cell>
          <cell r="C17" t="str">
            <v>5C95</v>
          </cell>
          <cell r="D17" t="str">
            <v>T00507</v>
          </cell>
          <cell r="E17" t="str">
            <v>503-0575</v>
          </cell>
          <cell r="F17" t="str">
            <v>2001</v>
          </cell>
          <cell r="G17" t="str">
            <v>Ford</v>
          </cell>
          <cell r="H17" t="str">
            <v>Ranger</v>
          </cell>
          <cell r="I17">
            <v>11976.88</v>
          </cell>
          <cell r="J17">
            <v>20.89</v>
          </cell>
          <cell r="K17">
            <v>682.4</v>
          </cell>
          <cell r="M17">
            <v>10288.93</v>
          </cell>
          <cell r="O17">
            <v>122058</v>
          </cell>
          <cell r="P17">
            <v>22979.599999999999</v>
          </cell>
          <cell r="Q17">
            <v>0.188</v>
          </cell>
        </row>
        <row r="18">
          <cell r="A18">
            <v>650</v>
          </cell>
          <cell r="B18">
            <v>650</v>
          </cell>
          <cell r="C18" t="str">
            <v>5C95</v>
          </cell>
          <cell r="D18" t="str">
            <v>G05692</v>
          </cell>
          <cell r="E18" t="str">
            <v>503-0650</v>
          </cell>
          <cell r="F18" t="str">
            <v>2013</v>
          </cell>
          <cell r="G18" t="str">
            <v>Ford</v>
          </cell>
          <cell r="H18" t="str">
            <v>Econoline Wagon</v>
          </cell>
          <cell r="I18">
            <v>7</v>
          </cell>
          <cell r="J18">
            <v>20.89</v>
          </cell>
          <cell r="M18">
            <v>4844.37</v>
          </cell>
          <cell r="O18">
            <v>11989</v>
          </cell>
          <cell r="P18">
            <v>4874.51</v>
          </cell>
          <cell r="Q18">
            <v>0.40699999999999997</v>
          </cell>
        </row>
        <row r="19">
          <cell r="A19">
            <v>659</v>
          </cell>
          <cell r="B19">
            <v>659</v>
          </cell>
          <cell r="C19" t="str">
            <v>5C95</v>
          </cell>
          <cell r="D19" t="str">
            <v>T0659</v>
          </cell>
          <cell r="E19" t="str">
            <v>503-0659</v>
          </cell>
          <cell r="F19" t="str">
            <v>2002</v>
          </cell>
          <cell r="G19" t="str">
            <v>Gem</v>
          </cell>
          <cell r="H19" t="str">
            <v>825</v>
          </cell>
          <cell r="P19">
            <v>5.5</v>
          </cell>
        </row>
        <row r="20">
          <cell r="A20">
            <v>662</v>
          </cell>
          <cell r="B20">
            <v>662</v>
          </cell>
          <cell r="C20" t="str">
            <v>5C95</v>
          </cell>
          <cell r="D20" t="str">
            <v>T0662</v>
          </cell>
          <cell r="E20" t="str">
            <v>503-0662</v>
          </cell>
          <cell r="F20" t="str">
            <v>2002</v>
          </cell>
          <cell r="G20" t="str">
            <v>Gem</v>
          </cell>
          <cell r="H20" t="str">
            <v>825</v>
          </cell>
          <cell r="P20">
            <v>5.5</v>
          </cell>
        </row>
        <row r="21">
          <cell r="A21">
            <v>692</v>
          </cell>
          <cell r="B21">
            <v>692</v>
          </cell>
          <cell r="C21" t="str">
            <v>5C95</v>
          </cell>
          <cell r="D21" t="str">
            <v>G38133</v>
          </cell>
          <cell r="E21" t="str">
            <v>503-0692</v>
          </cell>
          <cell r="F21" t="str">
            <v>2005</v>
          </cell>
          <cell r="G21" t="str">
            <v>Gem</v>
          </cell>
          <cell r="H21" t="str">
            <v>825</v>
          </cell>
          <cell r="I21">
            <v>1909.02</v>
          </cell>
          <cell r="O21">
            <v>2556</v>
          </cell>
          <cell r="P21">
            <v>1914.52</v>
          </cell>
          <cell r="Q21">
            <v>0.749</v>
          </cell>
        </row>
        <row r="22">
          <cell r="A22">
            <v>821</v>
          </cell>
          <cell r="B22">
            <v>821</v>
          </cell>
          <cell r="C22" t="str">
            <v>5C95</v>
          </cell>
          <cell r="D22" t="str">
            <v>G40401</v>
          </cell>
          <cell r="E22" t="str">
            <v>503-0821</v>
          </cell>
          <cell r="F22" t="str">
            <v>2011</v>
          </cell>
          <cell r="G22" t="str">
            <v>Ford</v>
          </cell>
          <cell r="H22" t="str">
            <v>Econoline Wagon</v>
          </cell>
          <cell r="I22">
            <v>3142.53</v>
          </cell>
          <cell r="J22">
            <v>149.47999999999999</v>
          </cell>
          <cell r="M22">
            <v>13202.86</v>
          </cell>
          <cell r="O22">
            <v>48916</v>
          </cell>
          <cell r="P22">
            <v>16767.45</v>
          </cell>
          <cell r="Q22">
            <v>0.34300000000000003</v>
          </cell>
        </row>
        <row r="23">
          <cell r="A23">
            <v>822</v>
          </cell>
          <cell r="B23">
            <v>822</v>
          </cell>
          <cell r="C23" t="str">
            <v>5C95</v>
          </cell>
          <cell r="D23" t="str">
            <v>G40399</v>
          </cell>
          <cell r="E23" t="str">
            <v>503-0822</v>
          </cell>
          <cell r="F23" t="str">
            <v>2011</v>
          </cell>
          <cell r="G23" t="str">
            <v>Ford</v>
          </cell>
          <cell r="H23" t="str">
            <v>Econoline Wagon</v>
          </cell>
          <cell r="I23">
            <v>3146.03</v>
          </cell>
          <cell r="J23">
            <v>149.47999999999999</v>
          </cell>
          <cell r="K23">
            <v>15</v>
          </cell>
          <cell r="M23">
            <v>14109.74</v>
          </cell>
          <cell r="O23">
            <v>59609</v>
          </cell>
          <cell r="P23">
            <v>17429.25</v>
          </cell>
          <cell r="Q23">
            <v>0.29199999999999998</v>
          </cell>
        </row>
        <row r="24">
          <cell r="A24">
            <v>823</v>
          </cell>
          <cell r="B24">
            <v>823</v>
          </cell>
          <cell r="C24" t="str">
            <v>5C95</v>
          </cell>
          <cell r="D24" t="str">
            <v>G20649</v>
          </cell>
          <cell r="E24" t="str">
            <v>503-0823</v>
          </cell>
          <cell r="F24" t="str">
            <v>2011</v>
          </cell>
          <cell r="G24" t="str">
            <v>Ford</v>
          </cell>
          <cell r="H24" t="str">
            <v>Ranger</v>
          </cell>
          <cell r="I24">
            <v>840.61</v>
          </cell>
          <cell r="J24">
            <v>20.89</v>
          </cell>
          <cell r="K24">
            <v>15</v>
          </cell>
          <cell r="M24">
            <v>4433.29</v>
          </cell>
          <cell r="O24">
            <v>20903</v>
          </cell>
          <cell r="P24">
            <v>5319.29</v>
          </cell>
          <cell r="Q24">
            <v>2.5999999999999999E-2</v>
          </cell>
        </row>
        <row r="25">
          <cell r="A25">
            <v>824</v>
          </cell>
          <cell r="B25">
            <v>824</v>
          </cell>
          <cell r="C25" t="str">
            <v>5C95</v>
          </cell>
          <cell r="D25" t="str">
            <v>G40400</v>
          </cell>
          <cell r="E25" t="str">
            <v>503-0824</v>
          </cell>
          <cell r="F25" t="str">
            <v>2011</v>
          </cell>
          <cell r="G25" t="str">
            <v>Ford</v>
          </cell>
          <cell r="H25" t="str">
            <v>Econoline Wagon</v>
          </cell>
          <cell r="I25">
            <v>3159.05</v>
          </cell>
          <cell r="J25">
            <v>188.27</v>
          </cell>
          <cell r="K25">
            <v>15</v>
          </cell>
          <cell r="M25">
            <v>12038.12</v>
          </cell>
          <cell r="O25">
            <v>53380</v>
          </cell>
          <cell r="P25">
            <v>15409.44</v>
          </cell>
          <cell r="Q25">
            <v>0.28899999999999998</v>
          </cell>
        </row>
        <row r="26">
          <cell r="A26">
            <v>832</v>
          </cell>
          <cell r="B26">
            <v>832</v>
          </cell>
          <cell r="C26" t="str">
            <v>5C95</v>
          </cell>
          <cell r="D26" t="str">
            <v>G20650</v>
          </cell>
          <cell r="E26" t="str">
            <v>503-0832</v>
          </cell>
          <cell r="F26" t="str">
            <v>2011</v>
          </cell>
          <cell r="G26" t="str">
            <v>Ford</v>
          </cell>
          <cell r="H26" t="str">
            <v>Ranger</v>
          </cell>
          <cell r="I26">
            <v>468.71</v>
          </cell>
          <cell r="J26">
            <v>20.89</v>
          </cell>
          <cell r="K26">
            <v>143.4</v>
          </cell>
          <cell r="M26">
            <v>1704.45</v>
          </cell>
          <cell r="O26">
            <v>11294</v>
          </cell>
          <cell r="P26">
            <v>2346.9499999999998</v>
          </cell>
          <cell r="Q26">
            <v>0.20799999999999999</v>
          </cell>
        </row>
        <row r="27">
          <cell r="A27">
            <v>908</v>
          </cell>
          <cell r="B27">
            <v>908</v>
          </cell>
          <cell r="C27" t="str">
            <v>5C95</v>
          </cell>
          <cell r="D27" t="str">
            <v>G11000</v>
          </cell>
          <cell r="E27" t="str">
            <v>503-0908</v>
          </cell>
          <cell r="F27" t="str">
            <v>2014</v>
          </cell>
          <cell r="G27" t="str">
            <v>Ford</v>
          </cell>
          <cell r="H27" t="str">
            <v>F150</v>
          </cell>
          <cell r="P27">
            <v>0</v>
          </cell>
        </row>
        <row r="28">
          <cell r="A28">
            <v>909</v>
          </cell>
          <cell r="B28">
            <v>909</v>
          </cell>
          <cell r="C28" t="str">
            <v>5C95</v>
          </cell>
          <cell r="D28" t="str">
            <v>G10999</v>
          </cell>
          <cell r="E28" t="str">
            <v>503-0909</v>
          </cell>
          <cell r="F28" t="str">
            <v>2014</v>
          </cell>
          <cell r="G28" t="str">
            <v>Ford</v>
          </cell>
          <cell r="H28" t="str">
            <v>F150</v>
          </cell>
          <cell r="P28">
            <v>0</v>
          </cell>
        </row>
      </sheetData>
      <sheetData sheetId="1" refreshError="1"/>
      <sheetData sheetId="2" refreshError="1"/>
      <sheetData sheetId="3" refreshError="1"/>
      <sheetData sheetId="4" refreshError="1"/>
      <sheetData sheetId="5" refreshError="1">
        <row r="4">
          <cell r="A4" t="str">
            <v>ADA Van</v>
          </cell>
          <cell r="B4">
            <v>10</v>
          </cell>
          <cell r="C4">
            <v>35000</v>
          </cell>
        </row>
        <row r="5">
          <cell r="A5" t="str">
            <v>LSV</v>
          </cell>
          <cell r="B5">
            <v>5</v>
          </cell>
          <cell r="C5">
            <v>15000</v>
          </cell>
        </row>
        <row r="6">
          <cell r="A6" t="str">
            <v>Passenger Van</v>
          </cell>
          <cell r="B6">
            <v>7</v>
          </cell>
          <cell r="C6">
            <v>28000</v>
          </cell>
        </row>
        <row r="7">
          <cell r="A7" t="str">
            <v>Sub-Compact</v>
          </cell>
          <cell r="B7">
            <v>10</v>
          </cell>
          <cell r="C7">
            <v>20000</v>
          </cell>
        </row>
        <row r="8">
          <cell r="A8" t="str">
            <v>Utility Truck</v>
          </cell>
          <cell r="B8" t="str">
            <v>7 to 10</v>
          </cell>
          <cell r="C8">
            <v>16000</v>
          </cell>
        </row>
      </sheetData>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Projections"/>
      <sheetName val="Financial Data"/>
      <sheetName val="Funded positions"/>
      <sheetName val="Validation"/>
    </sheetNames>
    <sheetDataSet>
      <sheetData sheetId="0"/>
      <sheetData sheetId="1">
        <row r="31">
          <cell r="H31">
            <v>0</v>
          </cell>
          <cell r="I31">
            <v>4119498.75</v>
          </cell>
        </row>
      </sheetData>
      <sheetData sheetId="2">
        <row r="78">
          <cell r="C78">
            <v>1163230</v>
          </cell>
        </row>
      </sheetData>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Projections"/>
      <sheetName val="Financial Data"/>
      <sheetName val="Validation"/>
    </sheetNames>
    <sheetDataSet>
      <sheetData sheetId="0">
        <row r="1">
          <cell r="A1" t="str">
            <v>University System of Georgia</v>
          </cell>
        </row>
        <row r="2">
          <cell r="A2" t="str">
            <v>Mandatory Fee Detail &amp; Request Form</v>
          </cell>
        </row>
        <row r="7">
          <cell r="B7" t="str">
            <v>Georgia Institute of Technology</v>
          </cell>
        </row>
        <row r="11">
          <cell r="B11" t="str">
            <v>Transportation</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L 2008"/>
      <sheetName val="Spring 2009"/>
      <sheetName val="Staff Count"/>
      <sheetName val="Resignations &amp; Termin 08-09"/>
      <sheetName val="Worksheet Table"/>
    </sheetNames>
    <sheetDataSet>
      <sheetData sheetId="0"/>
      <sheetData sheetId="1"/>
      <sheetData sheetId="2"/>
      <sheetData sheetId="3"/>
      <sheetData sheetId="4">
        <row r="2">
          <cell r="A2" t="str">
            <v>Amber Mulkey</v>
          </cell>
          <cell r="B2" t="str">
            <v>Andy Lawrence</v>
          </cell>
          <cell r="C2" t="str">
            <v>FE North</v>
          </cell>
          <cell r="D2" t="str">
            <v>FE</v>
          </cell>
          <cell r="E2" t="str">
            <v>PL</v>
          </cell>
        </row>
        <row r="3">
          <cell r="A3" t="str">
            <v>Victoria Martin</v>
          </cell>
          <cell r="B3" t="str">
            <v>Brett Hulst</v>
          </cell>
          <cell r="C3" t="str">
            <v>FE South</v>
          </cell>
          <cell r="D3" t="str">
            <v>Apartment</v>
          </cell>
          <cell r="E3" t="str">
            <v>CA</v>
          </cell>
        </row>
        <row r="4">
          <cell r="A4" t="str">
            <v>Caroline Wham</v>
          </cell>
          <cell r="B4" t="str">
            <v>Doug Hollis</v>
          </cell>
          <cell r="C4" t="str">
            <v>FE West</v>
          </cell>
          <cell r="D4" t="str">
            <v>Suite</v>
          </cell>
          <cell r="E4" t="str">
            <v>CM</v>
          </cell>
        </row>
        <row r="5">
          <cell r="A5" t="str">
            <v>Christina Hardcastle</v>
          </cell>
          <cell r="B5" t="str">
            <v>Michael Lynch</v>
          </cell>
          <cell r="C5" t="str">
            <v>Grad &amp; Fam</v>
          </cell>
          <cell r="D5" t="str">
            <v>Traditional</v>
          </cell>
          <cell r="E5" t="str">
            <v>RM</v>
          </cell>
        </row>
        <row r="6">
          <cell r="A6" t="str">
            <v>Jennifer Edwards</v>
          </cell>
          <cell r="B6" t="str">
            <v>Holly Shikano</v>
          </cell>
          <cell r="C6" t="str">
            <v>North Ave</v>
          </cell>
        </row>
        <row r="7">
          <cell r="A7" t="str">
            <v>Michael Davis</v>
          </cell>
          <cell r="B7" t="str">
            <v>Kaleitha Johnson</v>
          </cell>
          <cell r="C7" t="str">
            <v>West</v>
          </cell>
        </row>
        <row r="8">
          <cell r="A8" t="str">
            <v>Shannon Hobbs</v>
          </cell>
          <cell r="B8" t="str">
            <v>WEST APTS</v>
          </cell>
        </row>
        <row r="9">
          <cell r="A9" t="str">
            <v>Jahsun Williams</v>
          </cell>
          <cell r="B9" t="str">
            <v>Sheree Gibson</v>
          </cell>
        </row>
        <row r="10">
          <cell r="A10" t="str">
            <v>Joe Slade</v>
          </cell>
        </row>
        <row r="11">
          <cell r="A11" t="str">
            <v>John Michael Pantlik</v>
          </cell>
        </row>
        <row r="12">
          <cell r="A12" t="str">
            <v>Joi Garrett Scales</v>
          </cell>
        </row>
        <row r="13">
          <cell r="A13" t="str">
            <v>Nicole Morrison</v>
          </cell>
        </row>
        <row r="14">
          <cell r="A14" t="str">
            <v>Shenese Showers</v>
          </cell>
        </row>
        <row r="15">
          <cell r="A15" t="str">
            <v>Sherry Grace</v>
          </cell>
        </row>
        <row r="16">
          <cell r="A16" t="str">
            <v>Andrew Wright</v>
          </cell>
        </row>
        <row r="17">
          <cell r="A17" t="str">
            <v>Steven Jubert</v>
          </cell>
        </row>
        <row r="18">
          <cell r="A18" t="str">
            <v>Tina Love</v>
          </cell>
        </row>
        <row r="19">
          <cell r="A19" t="str">
            <v>Tobias Spears</v>
          </cell>
        </row>
        <row r="20">
          <cell r="A20" t="str">
            <v>Vicky Dean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heetName val="Quarterly-Detailed"/>
      <sheetName val="notepad"/>
      <sheetName val="impactors"/>
      <sheetName val="Assumptions"/>
      <sheetName val="Rent Rev"/>
      <sheetName val="Chart3"/>
      <sheetName val="Chart4"/>
      <sheetName val="Chart5"/>
      <sheetName val="Chart11"/>
      <sheetName val="Chart12"/>
      <sheetName val="Costs 01-10 Data"/>
      <sheetName val="Rent Rev-TAH"/>
      <sheetName val="ConfSvcTotals"/>
      <sheetName val="ConfSvcLeads"/>
      <sheetName val="ConfSvcLost Lead"/>
      <sheetName val="ConfSvcNightly Average"/>
      <sheetName val="Misc Rev"/>
      <sheetName val="PersSvcs"/>
      <sheetName val="Student Assts"/>
      <sheetName val="Student Assts-old"/>
      <sheetName val="SA conf svc"/>
      <sheetName val="SUPP&amp;MATL"/>
      <sheetName val="R&amp;M"/>
      <sheetName val="R&amp;M FY08"/>
      <sheetName val="R&amp;M FY09"/>
      <sheetName val="Telecom"/>
      <sheetName val="Travel"/>
      <sheetName val="Contract Svcs"/>
      <sheetName val="Life Cycle"/>
      <sheetName val="Tech Refresh"/>
      <sheetName val="Inst Ovhd"/>
      <sheetName val="Aux Admin"/>
      <sheetName val="BuzzCard Admin"/>
      <sheetName val="O&amp;M"/>
      <sheetName val="prof svc detail"/>
      <sheetName val="catering detail"/>
      <sheetName val="regsitr detail"/>
      <sheetName val="Rent Exempt FALL 2009"/>
      <sheetName val="ResNet Exemp"/>
      <sheetName val="Rent_Exempt_200705_200805_20070"/>
      <sheetName val="Utilities"/>
      <sheetName val="Debt"/>
      <sheetName val="Dep Sch"/>
      <sheetName val="Deprec"/>
      <sheetName val="FTE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Leads"/>
    </sheetNames>
    <sheetDataSet>
      <sheetData sheetId="0" refreshError="1">
        <row r="649">
          <cell r="L649">
            <v>43904320.019999996</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15">
          <cell r="A15" t="str">
            <v>Budget Office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C81"/>
  <sheetViews>
    <sheetView showGridLines="0" tabSelected="1" zoomScaleNormal="100" zoomScaleSheetLayoutView="120" workbookViewId="0">
      <selection activeCell="I23" sqref="I23"/>
    </sheetView>
  </sheetViews>
  <sheetFormatPr defaultRowHeight="15"/>
  <cols>
    <col min="1" max="1" width="27.7109375" style="1" customWidth="1"/>
    <col min="2" max="2" width="12.5703125" style="1" customWidth="1"/>
    <col min="3" max="3" width="39.140625" style="1" customWidth="1"/>
    <col min="4" max="4" width="15.7109375" style="1" customWidth="1"/>
    <col min="5" max="5" width="3.140625" style="1" customWidth="1"/>
    <col min="6" max="575" width="9.140625" style="2"/>
    <col min="576" max="16384" width="9.140625" style="1"/>
  </cols>
  <sheetData>
    <row r="1" spans="1:575" ht="21">
      <c r="A1" s="108" t="s">
        <v>12</v>
      </c>
      <c r="B1" s="109"/>
      <c r="C1" s="109"/>
      <c r="D1" s="109"/>
    </row>
    <row r="2" spans="1:575" ht="21">
      <c r="A2" s="108" t="s">
        <v>13</v>
      </c>
      <c r="B2" s="109"/>
      <c r="C2" s="109"/>
      <c r="D2" s="109"/>
    </row>
    <row r="3" spans="1:575" ht="21.75" thickBot="1">
      <c r="A3" s="110" t="s">
        <v>10</v>
      </c>
      <c r="B3" s="111"/>
      <c r="C3" s="111"/>
      <c r="D3" s="111"/>
    </row>
    <row r="4" spans="1:575" ht="6" customHeight="1">
      <c r="A4" s="3"/>
      <c r="B4" s="3"/>
      <c r="C4" s="3"/>
    </row>
    <row r="5" spans="1:575" ht="44.25" customHeight="1">
      <c r="A5" s="112" t="s">
        <v>14</v>
      </c>
      <c r="B5" s="113"/>
      <c r="C5" s="113"/>
      <c r="D5" s="113"/>
    </row>
    <row r="6" spans="1:575" ht="15.75">
      <c r="A6" s="3"/>
      <c r="B6" s="3"/>
      <c r="C6" s="3"/>
    </row>
    <row r="7" spans="1:575">
      <c r="A7" s="4" t="s">
        <v>15</v>
      </c>
      <c r="B7" s="114" t="s">
        <v>2</v>
      </c>
      <c r="C7" s="115"/>
      <c r="D7" s="115"/>
      <c r="E7" s="2"/>
    </row>
    <row r="8" spans="1:575" s="7" customFormat="1" ht="3" customHeight="1">
      <c r="A8" s="5"/>
      <c r="B8" s="6"/>
      <c r="C8" s="6"/>
      <c r="E8" s="8"/>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row>
    <row r="9" spans="1:575">
      <c r="A9" s="10" t="s">
        <v>16</v>
      </c>
      <c r="B9" s="106" t="s">
        <v>17</v>
      </c>
      <c r="C9" s="107"/>
      <c r="D9" s="107"/>
      <c r="E9" s="2"/>
    </row>
    <row r="10" spans="1:575" s="7" customFormat="1" ht="3" customHeight="1">
      <c r="A10" s="5"/>
      <c r="B10" s="6"/>
      <c r="C10" s="6"/>
      <c r="E10" s="8"/>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row>
    <row r="11" spans="1:575">
      <c r="A11" s="10" t="s">
        <v>18</v>
      </c>
      <c r="B11" s="106" t="s">
        <v>4</v>
      </c>
      <c r="C11" s="107"/>
      <c r="D11" s="107"/>
      <c r="E11" s="2"/>
    </row>
    <row r="12" spans="1:575" s="7" customFormat="1" ht="3" customHeight="1">
      <c r="A12" s="5"/>
      <c r="B12" s="6"/>
      <c r="C12" s="6"/>
      <c r="E12" s="8"/>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c r="NP12" s="9"/>
      <c r="NQ12" s="9"/>
      <c r="NR12" s="9"/>
      <c r="NS12" s="9"/>
      <c r="NT12" s="9"/>
      <c r="NU12" s="9"/>
      <c r="NV12" s="9"/>
      <c r="NW12" s="9"/>
      <c r="NX12" s="9"/>
      <c r="NY12" s="9"/>
      <c r="NZ12" s="9"/>
      <c r="OA12" s="9"/>
      <c r="OB12" s="9"/>
      <c r="OC12" s="9"/>
      <c r="OD12" s="9"/>
      <c r="OE12" s="9"/>
      <c r="OF12" s="9"/>
      <c r="OG12" s="9"/>
      <c r="OH12" s="9"/>
      <c r="OI12" s="9"/>
      <c r="OJ12" s="9"/>
      <c r="OK12" s="9"/>
      <c r="OL12" s="9"/>
      <c r="OM12" s="9"/>
      <c r="ON12" s="9"/>
      <c r="OO12" s="9"/>
      <c r="OP12" s="9"/>
      <c r="OQ12" s="9"/>
      <c r="OR12" s="9"/>
      <c r="OS12" s="9"/>
      <c r="OT12" s="9"/>
      <c r="OU12" s="9"/>
      <c r="OV12" s="9"/>
      <c r="OW12" s="9"/>
      <c r="OX12" s="9"/>
      <c r="OY12" s="9"/>
      <c r="OZ12" s="9"/>
      <c r="PA12" s="9"/>
      <c r="PB12" s="9"/>
      <c r="PC12" s="9"/>
      <c r="PD12" s="9"/>
      <c r="PE12" s="9"/>
      <c r="PF12" s="9"/>
      <c r="PG12" s="9"/>
      <c r="PH12" s="9"/>
      <c r="PI12" s="9"/>
      <c r="PJ12" s="9"/>
      <c r="PK12" s="9"/>
      <c r="PL12" s="9"/>
      <c r="PM12" s="9"/>
      <c r="PN12" s="9"/>
      <c r="PO12" s="9"/>
      <c r="PP12" s="9"/>
      <c r="PQ12" s="9"/>
      <c r="PR12" s="9"/>
      <c r="PS12" s="9"/>
      <c r="PT12" s="9"/>
      <c r="PU12" s="9"/>
      <c r="PV12" s="9"/>
      <c r="PW12" s="9"/>
      <c r="PX12" s="9"/>
      <c r="PY12" s="9"/>
      <c r="PZ12" s="9"/>
      <c r="QA12" s="9"/>
      <c r="QB12" s="9"/>
      <c r="QC12" s="9"/>
      <c r="QD12" s="9"/>
      <c r="QE12" s="9"/>
      <c r="QF12" s="9"/>
      <c r="QG12" s="9"/>
      <c r="QH12" s="9"/>
      <c r="QI12" s="9"/>
      <c r="QJ12" s="9"/>
      <c r="QK12" s="9"/>
      <c r="QL12" s="9"/>
      <c r="QM12" s="9"/>
      <c r="QN12" s="9"/>
      <c r="QO12" s="9"/>
      <c r="QP12" s="9"/>
      <c r="QQ12" s="9"/>
      <c r="QR12" s="9"/>
      <c r="QS12" s="9"/>
      <c r="QT12" s="9"/>
      <c r="QU12" s="9"/>
      <c r="QV12" s="9"/>
      <c r="QW12" s="9"/>
      <c r="QX12" s="9"/>
      <c r="QY12" s="9"/>
      <c r="QZ12" s="9"/>
      <c r="RA12" s="9"/>
      <c r="RB12" s="9"/>
      <c r="RC12" s="9"/>
      <c r="RD12" s="9"/>
      <c r="RE12" s="9"/>
      <c r="RF12" s="9"/>
      <c r="RG12" s="9"/>
      <c r="RH12" s="9"/>
      <c r="RI12" s="9"/>
      <c r="RJ12" s="9"/>
      <c r="RK12" s="9"/>
      <c r="RL12" s="9"/>
      <c r="RM12" s="9"/>
      <c r="RN12" s="9"/>
      <c r="RO12" s="9"/>
      <c r="RP12" s="9"/>
      <c r="RQ12" s="9"/>
      <c r="RR12" s="9"/>
      <c r="RS12" s="9"/>
      <c r="RT12" s="9"/>
      <c r="RU12" s="9"/>
      <c r="RV12" s="9"/>
      <c r="RW12" s="9"/>
      <c r="RX12" s="9"/>
      <c r="RY12" s="9"/>
      <c r="RZ12" s="9"/>
      <c r="SA12" s="9"/>
      <c r="SB12" s="9"/>
      <c r="SC12" s="9"/>
      <c r="SD12" s="9"/>
      <c r="SE12" s="9"/>
      <c r="SF12" s="9"/>
      <c r="SG12" s="9"/>
      <c r="SH12" s="9"/>
      <c r="SI12" s="9"/>
      <c r="SJ12" s="9"/>
      <c r="SK12" s="9"/>
      <c r="SL12" s="9"/>
      <c r="SM12" s="9"/>
      <c r="SN12" s="9"/>
      <c r="SO12" s="9"/>
      <c r="SP12" s="9"/>
      <c r="SQ12" s="9"/>
      <c r="SR12" s="9"/>
      <c r="SS12" s="9"/>
      <c r="ST12" s="9"/>
      <c r="SU12" s="9"/>
      <c r="SV12" s="9"/>
      <c r="SW12" s="9"/>
      <c r="SX12" s="9"/>
      <c r="SY12" s="9"/>
      <c r="SZ12" s="9"/>
      <c r="TA12" s="9"/>
      <c r="TB12" s="9"/>
      <c r="TC12" s="9"/>
      <c r="TD12" s="9"/>
      <c r="TE12" s="9"/>
      <c r="TF12" s="9"/>
      <c r="TG12" s="9"/>
      <c r="TH12" s="9"/>
      <c r="TI12" s="9"/>
      <c r="TJ12" s="9"/>
      <c r="TK12" s="9"/>
      <c r="TL12" s="9"/>
      <c r="TM12" s="9"/>
      <c r="TN12" s="9"/>
      <c r="TO12" s="9"/>
      <c r="TP12" s="9"/>
      <c r="TQ12" s="9"/>
      <c r="TR12" s="9"/>
      <c r="TS12" s="9"/>
      <c r="TT12" s="9"/>
      <c r="TU12" s="9"/>
      <c r="TV12" s="9"/>
      <c r="TW12" s="9"/>
      <c r="TX12" s="9"/>
      <c r="TY12" s="9"/>
      <c r="TZ12" s="9"/>
      <c r="UA12" s="9"/>
      <c r="UB12" s="9"/>
      <c r="UC12" s="9"/>
      <c r="UD12" s="9"/>
      <c r="UE12" s="9"/>
      <c r="UF12" s="9"/>
      <c r="UG12" s="9"/>
      <c r="UH12" s="9"/>
      <c r="UI12" s="9"/>
      <c r="UJ12" s="9"/>
      <c r="UK12" s="9"/>
      <c r="UL12" s="9"/>
      <c r="UM12" s="9"/>
      <c r="UN12" s="9"/>
      <c r="UO12" s="9"/>
      <c r="UP12" s="9"/>
      <c r="UQ12" s="9"/>
      <c r="UR12" s="9"/>
      <c r="US12" s="9"/>
      <c r="UT12" s="9"/>
      <c r="UU12" s="9"/>
      <c r="UV12" s="9"/>
      <c r="UW12" s="9"/>
      <c r="UX12" s="9"/>
      <c r="UY12" s="9"/>
      <c r="UZ12" s="9"/>
      <c r="VA12" s="9"/>
      <c r="VB12" s="9"/>
      <c r="VC12" s="9"/>
    </row>
    <row r="13" spans="1:575">
      <c r="A13" s="10" t="s">
        <v>19</v>
      </c>
      <c r="B13" s="11" t="s">
        <v>20</v>
      </c>
      <c r="C13" s="118"/>
      <c r="D13" s="118"/>
      <c r="E13" s="2"/>
    </row>
    <row r="14" spans="1:575" s="7" customFormat="1" ht="3" customHeight="1">
      <c r="A14" s="5"/>
      <c r="B14" s="6"/>
      <c r="C14" s="119"/>
      <c r="D14" s="120"/>
      <c r="E14" s="8"/>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c r="NP14" s="9"/>
      <c r="NQ14" s="9"/>
      <c r="NR14" s="9"/>
      <c r="NS14" s="9"/>
      <c r="NT14" s="9"/>
      <c r="NU14" s="9"/>
      <c r="NV14" s="9"/>
      <c r="NW14" s="9"/>
      <c r="NX14" s="9"/>
      <c r="NY14" s="9"/>
      <c r="NZ14" s="9"/>
      <c r="OA14" s="9"/>
      <c r="OB14" s="9"/>
      <c r="OC14" s="9"/>
      <c r="OD14" s="9"/>
      <c r="OE14" s="9"/>
      <c r="OF14" s="9"/>
      <c r="OG14" s="9"/>
      <c r="OH14" s="9"/>
      <c r="OI14" s="9"/>
      <c r="OJ14" s="9"/>
      <c r="OK14" s="9"/>
      <c r="OL14" s="9"/>
      <c r="OM14" s="9"/>
      <c r="ON14" s="9"/>
      <c r="OO14" s="9"/>
      <c r="OP14" s="9"/>
      <c r="OQ14" s="9"/>
      <c r="OR14" s="9"/>
      <c r="OS14" s="9"/>
      <c r="OT14" s="9"/>
      <c r="OU14" s="9"/>
      <c r="OV14" s="9"/>
      <c r="OW14" s="9"/>
      <c r="OX14" s="9"/>
      <c r="OY14" s="9"/>
      <c r="OZ14" s="9"/>
      <c r="PA14" s="9"/>
      <c r="PB14" s="9"/>
      <c r="PC14" s="9"/>
      <c r="PD14" s="9"/>
      <c r="PE14" s="9"/>
      <c r="PF14" s="9"/>
      <c r="PG14" s="9"/>
      <c r="PH14" s="9"/>
      <c r="PI14" s="9"/>
      <c r="PJ14" s="9"/>
      <c r="PK14" s="9"/>
      <c r="PL14" s="9"/>
      <c r="PM14" s="9"/>
      <c r="PN14" s="9"/>
      <c r="PO14" s="9"/>
      <c r="PP14" s="9"/>
      <c r="PQ14" s="9"/>
      <c r="PR14" s="9"/>
      <c r="PS14" s="9"/>
      <c r="PT14" s="9"/>
      <c r="PU14" s="9"/>
      <c r="PV14" s="9"/>
      <c r="PW14" s="9"/>
      <c r="PX14" s="9"/>
      <c r="PY14" s="9"/>
      <c r="PZ14" s="9"/>
      <c r="QA14" s="9"/>
      <c r="QB14" s="9"/>
      <c r="QC14" s="9"/>
      <c r="QD14" s="9"/>
      <c r="QE14" s="9"/>
      <c r="QF14" s="9"/>
      <c r="QG14" s="9"/>
      <c r="QH14" s="9"/>
      <c r="QI14" s="9"/>
      <c r="QJ14" s="9"/>
      <c r="QK14" s="9"/>
      <c r="QL14" s="9"/>
      <c r="QM14" s="9"/>
      <c r="QN14" s="9"/>
      <c r="QO14" s="9"/>
      <c r="QP14" s="9"/>
      <c r="QQ14" s="9"/>
      <c r="QR14" s="9"/>
      <c r="QS14" s="9"/>
      <c r="QT14" s="9"/>
      <c r="QU14" s="9"/>
      <c r="QV14" s="9"/>
      <c r="QW14" s="9"/>
      <c r="QX14" s="9"/>
      <c r="QY14" s="9"/>
      <c r="QZ14" s="9"/>
      <c r="RA14" s="9"/>
      <c r="RB14" s="9"/>
      <c r="RC14" s="9"/>
      <c r="RD14" s="9"/>
      <c r="RE14" s="9"/>
      <c r="RF14" s="9"/>
      <c r="RG14" s="9"/>
      <c r="RH14" s="9"/>
      <c r="RI14" s="9"/>
      <c r="RJ14" s="9"/>
      <c r="RK14" s="9"/>
      <c r="RL14" s="9"/>
      <c r="RM14" s="9"/>
      <c r="RN14" s="9"/>
      <c r="RO14" s="9"/>
      <c r="RP14" s="9"/>
      <c r="RQ14" s="9"/>
      <c r="RR14" s="9"/>
      <c r="RS14" s="9"/>
      <c r="RT14" s="9"/>
      <c r="RU14" s="9"/>
      <c r="RV14" s="9"/>
      <c r="RW14" s="9"/>
      <c r="RX14" s="9"/>
      <c r="RY14" s="9"/>
      <c r="RZ14" s="9"/>
      <c r="SA14" s="9"/>
      <c r="SB14" s="9"/>
      <c r="SC14" s="9"/>
      <c r="SD14" s="9"/>
      <c r="SE14" s="9"/>
      <c r="SF14" s="9"/>
      <c r="SG14" s="9"/>
      <c r="SH14" s="9"/>
      <c r="SI14" s="9"/>
      <c r="SJ14" s="9"/>
      <c r="SK14" s="9"/>
      <c r="SL14" s="9"/>
      <c r="SM14" s="9"/>
      <c r="SN14" s="9"/>
      <c r="SO14" s="9"/>
      <c r="SP14" s="9"/>
      <c r="SQ14" s="9"/>
      <c r="SR14" s="9"/>
      <c r="SS14" s="9"/>
      <c r="ST14" s="9"/>
      <c r="SU14" s="9"/>
      <c r="SV14" s="9"/>
      <c r="SW14" s="9"/>
      <c r="SX14" s="9"/>
      <c r="SY14" s="9"/>
      <c r="SZ14" s="9"/>
      <c r="TA14" s="9"/>
      <c r="TB14" s="9"/>
      <c r="TC14" s="9"/>
      <c r="TD14" s="9"/>
      <c r="TE14" s="9"/>
      <c r="TF14" s="9"/>
      <c r="TG14" s="9"/>
      <c r="TH14" s="9"/>
      <c r="TI14" s="9"/>
      <c r="TJ14" s="9"/>
      <c r="TK14" s="9"/>
      <c r="TL14" s="9"/>
      <c r="TM14" s="9"/>
      <c r="TN14" s="9"/>
      <c r="TO14" s="9"/>
      <c r="TP14" s="9"/>
      <c r="TQ14" s="9"/>
      <c r="TR14" s="9"/>
      <c r="TS14" s="9"/>
      <c r="TT14" s="9"/>
      <c r="TU14" s="9"/>
      <c r="TV14" s="9"/>
      <c r="TW14" s="9"/>
      <c r="TX14" s="9"/>
      <c r="TY14" s="9"/>
      <c r="TZ14" s="9"/>
      <c r="UA14" s="9"/>
      <c r="UB14" s="9"/>
      <c r="UC14" s="9"/>
      <c r="UD14" s="9"/>
      <c r="UE14" s="9"/>
      <c r="UF14" s="9"/>
      <c r="UG14" s="9"/>
      <c r="UH14" s="9"/>
      <c r="UI14" s="9"/>
      <c r="UJ14" s="9"/>
      <c r="UK14" s="9"/>
      <c r="UL14" s="9"/>
      <c r="UM14" s="9"/>
      <c r="UN14" s="9"/>
      <c r="UO14" s="9"/>
      <c r="UP14" s="9"/>
      <c r="UQ14" s="9"/>
      <c r="UR14" s="9"/>
      <c r="US14" s="9"/>
      <c r="UT14" s="9"/>
      <c r="UU14" s="9"/>
      <c r="UV14" s="9"/>
      <c r="UW14" s="9"/>
      <c r="UX14" s="9"/>
      <c r="UY14" s="9"/>
      <c r="UZ14" s="9"/>
      <c r="VA14" s="9"/>
      <c r="VB14" s="9"/>
      <c r="VC14" s="9"/>
    </row>
    <row r="15" spans="1:575">
      <c r="A15" s="10" t="s">
        <v>21</v>
      </c>
      <c r="B15" s="106" t="s">
        <v>4</v>
      </c>
      <c r="C15" s="107"/>
      <c r="D15" s="107"/>
      <c r="E15" s="2"/>
    </row>
    <row r="16" spans="1:575" s="7" customFormat="1" ht="3" customHeight="1">
      <c r="A16" s="5"/>
      <c r="B16" s="6"/>
      <c r="C16" s="119"/>
      <c r="D16" s="120"/>
      <c r="E16" s="8"/>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row>
    <row r="17" spans="1:575">
      <c r="A17" s="10" t="s">
        <v>22</v>
      </c>
      <c r="B17" s="11">
        <v>12550</v>
      </c>
      <c r="C17" s="118"/>
      <c r="D17" s="118"/>
      <c r="E17" s="2"/>
    </row>
    <row r="18" spans="1:575" s="7" customFormat="1" ht="3" customHeight="1">
      <c r="A18" s="5"/>
      <c r="B18" s="6"/>
      <c r="C18" s="119"/>
      <c r="D18" s="120"/>
      <c r="E18" s="8"/>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c r="NP18" s="9"/>
      <c r="NQ18" s="9"/>
      <c r="NR18" s="9"/>
      <c r="NS18" s="9"/>
      <c r="NT18" s="9"/>
      <c r="NU18" s="9"/>
      <c r="NV18" s="9"/>
      <c r="NW18" s="9"/>
      <c r="NX18" s="9"/>
      <c r="NY18" s="9"/>
      <c r="NZ18" s="9"/>
      <c r="OA18" s="9"/>
      <c r="OB18" s="9"/>
      <c r="OC18" s="9"/>
      <c r="OD18" s="9"/>
      <c r="OE18" s="9"/>
      <c r="OF18" s="9"/>
      <c r="OG18" s="9"/>
      <c r="OH18" s="9"/>
      <c r="OI18" s="9"/>
      <c r="OJ18" s="9"/>
      <c r="OK18" s="9"/>
      <c r="OL18" s="9"/>
      <c r="OM18" s="9"/>
      <c r="ON18" s="9"/>
      <c r="OO18" s="9"/>
      <c r="OP18" s="9"/>
      <c r="OQ18" s="9"/>
      <c r="OR18" s="9"/>
      <c r="OS18" s="9"/>
      <c r="OT18" s="9"/>
      <c r="OU18" s="9"/>
      <c r="OV18" s="9"/>
      <c r="OW18" s="9"/>
      <c r="OX18" s="9"/>
      <c r="OY18" s="9"/>
      <c r="OZ18" s="9"/>
      <c r="PA18" s="9"/>
      <c r="PB18" s="9"/>
      <c r="PC18" s="9"/>
      <c r="PD18" s="9"/>
      <c r="PE18" s="9"/>
      <c r="PF18" s="9"/>
      <c r="PG18" s="9"/>
      <c r="PH18" s="9"/>
      <c r="PI18" s="9"/>
      <c r="PJ18" s="9"/>
      <c r="PK18" s="9"/>
      <c r="PL18" s="9"/>
      <c r="PM18" s="9"/>
      <c r="PN18" s="9"/>
      <c r="PO18" s="9"/>
      <c r="PP18" s="9"/>
      <c r="PQ18" s="9"/>
      <c r="PR18" s="9"/>
      <c r="PS18" s="9"/>
      <c r="PT18" s="9"/>
      <c r="PU18" s="9"/>
      <c r="PV18" s="9"/>
      <c r="PW18" s="9"/>
      <c r="PX18" s="9"/>
      <c r="PY18" s="9"/>
      <c r="PZ18" s="9"/>
      <c r="QA18" s="9"/>
      <c r="QB18" s="9"/>
      <c r="QC18" s="9"/>
      <c r="QD18" s="9"/>
      <c r="QE18" s="9"/>
      <c r="QF18" s="9"/>
      <c r="QG18" s="9"/>
      <c r="QH18" s="9"/>
      <c r="QI18" s="9"/>
      <c r="QJ18" s="9"/>
      <c r="QK18" s="9"/>
      <c r="QL18" s="9"/>
      <c r="QM18" s="9"/>
      <c r="QN18" s="9"/>
      <c r="QO18" s="9"/>
      <c r="QP18" s="9"/>
      <c r="QQ18" s="9"/>
      <c r="QR18" s="9"/>
      <c r="QS18" s="9"/>
      <c r="QT18" s="9"/>
      <c r="QU18" s="9"/>
      <c r="QV18" s="9"/>
      <c r="QW18" s="9"/>
      <c r="QX18" s="9"/>
      <c r="QY18" s="9"/>
      <c r="QZ18" s="9"/>
      <c r="RA18" s="9"/>
      <c r="RB18" s="9"/>
      <c r="RC18" s="9"/>
      <c r="RD18" s="9"/>
      <c r="RE18" s="9"/>
      <c r="RF18" s="9"/>
      <c r="RG18" s="9"/>
      <c r="RH18" s="9"/>
      <c r="RI18" s="9"/>
      <c r="RJ18" s="9"/>
      <c r="RK18" s="9"/>
      <c r="RL18" s="9"/>
      <c r="RM18" s="9"/>
      <c r="RN18" s="9"/>
      <c r="RO18" s="9"/>
      <c r="RP18" s="9"/>
      <c r="RQ18" s="9"/>
      <c r="RR18" s="9"/>
      <c r="RS18" s="9"/>
      <c r="RT18" s="9"/>
      <c r="RU18" s="9"/>
      <c r="RV18" s="9"/>
      <c r="RW18" s="9"/>
      <c r="RX18" s="9"/>
      <c r="RY18" s="9"/>
      <c r="RZ18" s="9"/>
      <c r="SA18" s="9"/>
      <c r="SB18" s="9"/>
      <c r="SC18" s="9"/>
      <c r="SD18" s="9"/>
      <c r="SE18" s="9"/>
      <c r="SF18" s="9"/>
      <c r="SG18" s="9"/>
      <c r="SH18" s="9"/>
      <c r="SI18" s="9"/>
      <c r="SJ18" s="9"/>
      <c r="SK18" s="9"/>
      <c r="SL18" s="9"/>
      <c r="SM18" s="9"/>
      <c r="SN18" s="9"/>
      <c r="SO18" s="9"/>
      <c r="SP18" s="9"/>
      <c r="SQ18" s="9"/>
      <c r="SR18" s="9"/>
      <c r="SS18" s="9"/>
      <c r="ST18" s="9"/>
      <c r="SU18" s="9"/>
      <c r="SV18" s="9"/>
      <c r="SW18" s="9"/>
      <c r="SX18" s="9"/>
      <c r="SY18" s="9"/>
      <c r="SZ18" s="9"/>
      <c r="TA18" s="9"/>
      <c r="TB18" s="9"/>
      <c r="TC18" s="9"/>
      <c r="TD18" s="9"/>
      <c r="TE18" s="9"/>
      <c r="TF18" s="9"/>
      <c r="TG18" s="9"/>
      <c r="TH18" s="9"/>
      <c r="TI18" s="9"/>
      <c r="TJ18" s="9"/>
      <c r="TK18" s="9"/>
      <c r="TL18" s="9"/>
      <c r="TM18" s="9"/>
      <c r="TN18" s="9"/>
      <c r="TO18" s="9"/>
      <c r="TP18" s="9"/>
      <c r="TQ18" s="9"/>
      <c r="TR18" s="9"/>
      <c r="TS18" s="9"/>
      <c r="TT18" s="9"/>
      <c r="TU18" s="9"/>
      <c r="TV18" s="9"/>
      <c r="TW18" s="9"/>
      <c r="TX18" s="9"/>
      <c r="TY18" s="9"/>
      <c r="TZ18" s="9"/>
      <c r="UA18" s="9"/>
      <c r="UB18" s="9"/>
      <c r="UC18" s="9"/>
      <c r="UD18" s="9"/>
      <c r="UE18" s="9"/>
      <c r="UF18" s="9"/>
      <c r="UG18" s="9"/>
      <c r="UH18" s="9"/>
      <c r="UI18" s="9"/>
      <c r="UJ18" s="9"/>
      <c r="UK18" s="9"/>
      <c r="UL18" s="9"/>
      <c r="UM18" s="9"/>
      <c r="UN18" s="9"/>
      <c r="UO18" s="9"/>
      <c r="UP18" s="9"/>
      <c r="UQ18" s="9"/>
      <c r="UR18" s="9"/>
      <c r="US18" s="9"/>
      <c r="UT18" s="9"/>
      <c r="UU18" s="9"/>
      <c r="UV18" s="9"/>
      <c r="UW18" s="9"/>
      <c r="UX18" s="9"/>
      <c r="UY18" s="9"/>
      <c r="UZ18" s="9"/>
      <c r="VA18" s="9"/>
      <c r="VB18" s="9"/>
      <c r="VC18" s="9"/>
    </row>
    <row r="19" spans="1:575">
      <c r="A19" s="10" t="s">
        <v>23</v>
      </c>
      <c r="B19" s="106" t="s">
        <v>24</v>
      </c>
      <c r="C19" s="107"/>
      <c r="D19" s="107"/>
      <c r="E19" s="2"/>
    </row>
    <row r="20" spans="1:575" s="9" customFormat="1" ht="3" customHeight="1">
      <c r="A20" s="12"/>
      <c r="B20" s="13"/>
      <c r="C20" s="14"/>
      <c r="D20" s="14"/>
    </row>
    <row r="21" spans="1:575">
      <c r="A21" s="10" t="s">
        <v>25</v>
      </c>
      <c r="B21" s="11">
        <v>404103</v>
      </c>
      <c r="C21" s="118"/>
      <c r="D21" s="118"/>
      <c r="E21" s="2"/>
    </row>
    <row r="22" spans="1:575" s="7" customFormat="1" ht="3" customHeight="1">
      <c r="A22" s="5"/>
      <c r="B22" s="6"/>
      <c r="C22" s="119"/>
      <c r="D22" s="120"/>
      <c r="E22" s="8"/>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row>
    <row r="23" spans="1:575">
      <c r="A23" s="15" t="s">
        <v>26</v>
      </c>
      <c r="B23" s="106" t="s">
        <v>9</v>
      </c>
      <c r="C23" s="107"/>
      <c r="D23" s="107"/>
      <c r="E23" s="2"/>
    </row>
    <row r="24" spans="1:575" ht="3.95" customHeight="1">
      <c r="A24" s="16"/>
      <c r="B24" s="17"/>
      <c r="C24" s="116"/>
      <c r="D24" s="117"/>
      <c r="E24" s="2"/>
    </row>
    <row r="25" spans="1:575">
      <c r="A25" s="18" t="s">
        <v>27</v>
      </c>
      <c r="B25" s="19"/>
      <c r="C25" s="123"/>
      <c r="D25" s="124"/>
      <c r="E25" s="2"/>
    </row>
    <row r="26" spans="1:575" ht="103.5" customHeight="1">
      <c r="A26" s="125" t="s">
        <v>28</v>
      </c>
      <c r="B26" s="126"/>
      <c r="C26" s="126"/>
      <c r="D26" s="127"/>
    </row>
    <row r="27" spans="1:575" s="2" customFormat="1" ht="3.95" customHeight="1">
      <c r="A27" s="20"/>
      <c r="B27" s="21"/>
      <c r="C27" s="128"/>
      <c r="D27" s="129"/>
    </row>
    <row r="28" spans="1:575" s="2" customFormat="1">
      <c r="A28" s="18" t="s">
        <v>29</v>
      </c>
      <c r="B28" s="19"/>
      <c r="C28" s="123"/>
      <c r="D28" s="124"/>
    </row>
    <row r="29" spans="1:575" ht="91.5" customHeight="1">
      <c r="A29" s="125" t="s">
        <v>30</v>
      </c>
      <c r="B29" s="130"/>
      <c r="C29" s="130"/>
      <c r="D29" s="127"/>
    </row>
    <row r="30" spans="1:575" ht="3.95" customHeight="1">
      <c r="A30" s="20"/>
      <c r="B30" s="21"/>
      <c r="C30" s="128"/>
      <c r="D30" s="129"/>
    </row>
    <row r="31" spans="1:575" s="2" customFormat="1">
      <c r="A31" s="131" t="s">
        <v>31</v>
      </c>
      <c r="B31" s="131"/>
      <c r="C31" s="131"/>
      <c r="D31" s="131"/>
    </row>
    <row r="32" spans="1:575" ht="110.25" customHeight="1">
      <c r="A32" s="132" t="s">
        <v>32</v>
      </c>
      <c r="B32" s="133"/>
      <c r="C32" s="133"/>
      <c r="D32" s="134"/>
    </row>
    <row r="33" spans="1:575" s="2" customFormat="1" ht="3.95" customHeight="1">
      <c r="A33" s="135"/>
      <c r="B33" s="135"/>
      <c r="C33" s="135"/>
      <c r="D33" s="135"/>
    </row>
    <row r="34" spans="1:575" s="2" customFormat="1">
      <c r="A34" s="4" t="s">
        <v>15</v>
      </c>
      <c r="B34" s="114" t="str">
        <f>B7</f>
        <v>Georgia Institute of Technology</v>
      </c>
      <c r="C34" s="115"/>
      <c r="D34" s="115"/>
    </row>
    <row r="35" spans="1:575" s="2" customFormat="1" ht="6" customHeight="1">
      <c r="A35" s="5"/>
      <c r="B35" s="6"/>
      <c r="C35" s="6"/>
      <c r="D35" s="7"/>
    </row>
    <row r="36" spans="1:575" s="2" customFormat="1">
      <c r="A36" s="10" t="s">
        <v>18</v>
      </c>
      <c r="B36" s="106" t="str">
        <f>B11</f>
        <v>Transportation</v>
      </c>
      <c r="C36" s="107"/>
      <c r="D36" s="107"/>
    </row>
    <row r="37" spans="1:575" s="2" customFormat="1" ht="6" customHeight="1">
      <c r="A37" s="21"/>
      <c r="B37" s="22"/>
      <c r="C37" s="21"/>
      <c r="D37" s="22"/>
    </row>
    <row r="38" spans="1:575" s="25" customFormat="1">
      <c r="A38" s="4" t="s">
        <v>33</v>
      </c>
      <c r="B38" s="23">
        <v>85</v>
      </c>
      <c r="C38" s="4" t="s">
        <v>34</v>
      </c>
      <c r="D38" s="24">
        <f>B40-B38</f>
        <v>0</v>
      </c>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c r="IW38" s="26"/>
      <c r="IX38" s="26"/>
      <c r="IY38" s="26"/>
      <c r="IZ38" s="26"/>
      <c r="JA38" s="26"/>
      <c r="JB38" s="26"/>
      <c r="JC38" s="26"/>
      <c r="JD38" s="26"/>
      <c r="JE38" s="26"/>
      <c r="JF38" s="26"/>
      <c r="JG38" s="26"/>
      <c r="JH38" s="26"/>
      <c r="JI38" s="26"/>
      <c r="JJ38" s="26"/>
      <c r="JK38" s="26"/>
      <c r="JL38" s="26"/>
      <c r="JM38" s="26"/>
      <c r="JN38" s="26"/>
      <c r="JO38" s="26"/>
      <c r="JP38" s="26"/>
      <c r="JQ38" s="26"/>
      <c r="JR38" s="26"/>
      <c r="JS38" s="26"/>
      <c r="JT38" s="26"/>
      <c r="JU38" s="26"/>
      <c r="JV38" s="26"/>
      <c r="JW38" s="26"/>
      <c r="JX38" s="26"/>
      <c r="JY38" s="26"/>
      <c r="JZ38" s="26"/>
      <c r="KA38" s="26"/>
      <c r="KB38" s="26"/>
      <c r="KC38" s="26"/>
      <c r="KD38" s="26"/>
      <c r="KE38" s="26"/>
      <c r="KF38" s="26"/>
      <c r="KG38" s="26"/>
      <c r="KH38" s="26"/>
      <c r="KI38" s="26"/>
      <c r="KJ38" s="26"/>
      <c r="KK38" s="26"/>
      <c r="KL38" s="26"/>
      <c r="KM38" s="26"/>
      <c r="KN38" s="26"/>
      <c r="KO38" s="26"/>
      <c r="KP38" s="26"/>
      <c r="KQ38" s="26"/>
      <c r="KR38" s="26"/>
      <c r="KS38" s="26"/>
      <c r="KT38" s="26"/>
      <c r="KU38" s="26"/>
      <c r="KV38" s="26"/>
      <c r="KW38" s="26"/>
      <c r="KX38" s="26"/>
      <c r="KY38" s="26"/>
      <c r="KZ38" s="26"/>
      <c r="LA38" s="26"/>
      <c r="LB38" s="26"/>
      <c r="LC38" s="26"/>
      <c r="LD38" s="26"/>
      <c r="LE38" s="26"/>
      <c r="LF38" s="26"/>
      <c r="LG38" s="26"/>
      <c r="LH38" s="26"/>
      <c r="LI38" s="26"/>
      <c r="LJ38" s="26"/>
      <c r="LK38" s="26"/>
      <c r="LL38" s="26"/>
      <c r="LM38" s="26"/>
      <c r="LN38" s="26"/>
      <c r="LO38" s="26"/>
      <c r="LP38" s="26"/>
      <c r="LQ38" s="26"/>
      <c r="LR38" s="26"/>
      <c r="LS38" s="26"/>
      <c r="LT38" s="26"/>
      <c r="LU38" s="26"/>
      <c r="LV38" s="26"/>
      <c r="LW38" s="26"/>
      <c r="LX38" s="26"/>
      <c r="LY38" s="26"/>
      <c r="LZ38" s="26"/>
      <c r="MA38" s="26"/>
      <c r="MB38" s="26"/>
      <c r="MC38" s="26"/>
      <c r="MD38" s="26"/>
      <c r="ME38" s="26"/>
      <c r="MF38" s="26"/>
      <c r="MG38" s="26"/>
      <c r="MH38" s="26"/>
      <c r="MI38" s="26"/>
      <c r="MJ38" s="26"/>
      <c r="MK38" s="26"/>
      <c r="ML38" s="26"/>
      <c r="MM38" s="26"/>
      <c r="MN38" s="26"/>
      <c r="MO38" s="26"/>
      <c r="MP38" s="26"/>
      <c r="MQ38" s="26"/>
      <c r="MR38" s="26"/>
      <c r="MS38" s="26"/>
      <c r="MT38" s="26"/>
      <c r="MU38" s="26"/>
      <c r="MV38" s="26"/>
      <c r="MW38" s="26"/>
      <c r="MX38" s="26"/>
      <c r="MY38" s="26"/>
      <c r="MZ38" s="26"/>
      <c r="NA38" s="26"/>
      <c r="NB38" s="26"/>
      <c r="NC38" s="26"/>
      <c r="ND38" s="26"/>
      <c r="NE38" s="26"/>
      <c r="NF38" s="26"/>
      <c r="NG38" s="26"/>
      <c r="NH38" s="26"/>
      <c r="NI38" s="26"/>
      <c r="NJ38" s="26"/>
      <c r="NK38" s="26"/>
      <c r="NL38" s="26"/>
      <c r="NM38" s="26"/>
      <c r="NN38" s="26"/>
      <c r="NO38" s="26"/>
      <c r="NP38" s="26"/>
      <c r="NQ38" s="26"/>
      <c r="NR38" s="26"/>
      <c r="NS38" s="26"/>
      <c r="NT38" s="26"/>
      <c r="NU38" s="26"/>
      <c r="NV38" s="26"/>
      <c r="NW38" s="26"/>
      <c r="NX38" s="26"/>
      <c r="NY38" s="26"/>
      <c r="NZ38" s="26"/>
      <c r="OA38" s="26"/>
      <c r="OB38" s="26"/>
      <c r="OC38" s="26"/>
      <c r="OD38" s="26"/>
      <c r="OE38" s="26"/>
      <c r="OF38" s="26"/>
      <c r="OG38" s="26"/>
      <c r="OH38" s="26"/>
      <c r="OI38" s="26"/>
      <c r="OJ38" s="26"/>
      <c r="OK38" s="26"/>
      <c r="OL38" s="26"/>
      <c r="OM38" s="26"/>
      <c r="ON38" s="26"/>
      <c r="OO38" s="26"/>
      <c r="OP38" s="26"/>
      <c r="OQ38" s="26"/>
      <c r="OR38" s="26"/>
      <c r="OS38" s="26"/>
      <c r="OT38" s="26"/>
      <c r="OU38" s="26"/>
      <c r="OV38" s="26"/>
      <c r="OW38" s="26"/>
      <c r="OX38" s="26"/>
      <c r="OY38" s="26"/>
      <c r="OZ38" s="26"/>
      <c r="PA38" s="26"/>
      <c r="PB38" s="26"/>
      <c r="PC38" s="26"/>
      <c r="PD38" s="26"/>
      <c r="PE38" s="26"/>
      <c r="PF38" s="26"/>
      <c r="PG38" s="26"/>
      <c r="PH38" s="26"/>
      <c r="PI38" s="26"/>
      <c r="PJ38" s="26"/>
      <c r="PK38" s="26"/>
      <c r="PL38" s="26"/>
      <c r="PM38" s="26"/>
      <c r="PN38" s="26"/>
      <c r="PO38" s="26"/>
      <c r="PP38" s="26"/>
      <c r="PQ38" s="26"/>
      <c r="PR38" s="26"/>
      <c r="PS38" s="26"/>
      <c r="PT38" s="26"/>
      <c r="PU38" s="26"/>
      <c r="PV38" s="26"/>
      <c r="PW38" s="26"/>
      <c r="PX38" s="26"/>
      <c r="PY38" s="26"/>
      <c r="PZ38" s="26"/>
      <c r="QA38" s="26"/>
      <c r="QB38" s="26"/>
      <c r="QC38" s="26"/>
      <c r="QD38" s="26"/>
      <c r="QE38" s="26"/>
      <c r="QF38" s="26"/>
      <c r="QG38" s="26"/>
      <c r="QH38" s="26"/>
      <c r="QI38" s="26"/>
      <c r="QJ38" s="26"/>
      <c r="QK38" s="26"/>
      <c r="QL38" s="26"/>
      <c r="QM38" s="26"/>
      <c r="QN38" s="26"/>
      <c r="QO38" s="26"/>
      <c r="QP38" s="26"/>
      <c r="QQ38" s="26"/>
      <c r="QR38" s="26"/>
      <c r="QS38" s="26"/>
      <c r="QT38" s="26"/>
      <c r="QU38" s="26"/>
      <c r="QV38" s="26"/>
      <c r="QW38" s="26"/>
      <c r="QX38" s="26"/>
      <c r="QY38" s="26"/>
      <c r="QZ38" s="26"/>
      <c r="RA38" s="26"/>
      <c r="RB38" s="26"/>
      <c r="RC38" s="26"/>
      <c r="RD38" s="26"/>
      <c r="RE38" s="26"/>
      <c r="RF38" s="26"/>
      <c r="RG38" s="26"/>
      <c r="RH38" s="26"/>
      <c r="RI38" s="26"/>
      <c r="RJ38" s="26"/>
      <c r="RK38" s="26"/>
      <c r="RL38" s="26"/>
      <c r="RM38" s="26"/>
      <c r="RN38" s="26"/>
      <c r="RO38" s="26"/>
      <c r="RP38" s="26"/>
      <c r="RQ38" s="26"/>
      <c r="RR38" s="26"/>
      <c r="RS38" s="26"/>
      <c r="RT38" s="26"/>
      <c r="RU38" s="26"/>
      <c r="RV38" s="26"/>
      <c r="RW38" s="26"/>
      <c r="RX38" s="26"/>
      <c r="RY38" s="26"/>
      <c r="RZ38" s="26"/>
      <c r="SA38" s="26"/>
      <c r="SB38" s="26"/>
      <c r="SC38" s="26"/>
      <c r="SD38" s="26"/>
      <c r="SE38" s="26"/>
      <c r="SF38" s="26"/>
      <c r="SG38" s="26"/>
      <c r="SH38" s="26"/>
      <c r="SI38" s="26"/>
      <c r="SJ38" s="26"/>
      <c r="SK38" s="26"/>
      <c r="SL38" s="26"/>
      <c r="SM38" s="26"/>
      <c r="SN38" s="26"/>
      <c r="SO38" s="26"/>
      <c r="SP38" s="26"/>
      <c r="SQ38" s="26"/>
      <c r="SR38" s="26"/>
      <c r="SS38" s="26"/>
      <c r="ST38" s="26"/>
      <c r="SU38" s="26"/>
      <c r="SV38" s="26"/>
      <c r="SW38" s="26"/>
      <c r="SX38" s="26"/>
      <c r="SY38" s="26"/>
      <c r="SZ38" s="26"/>
      <c r="TA38" s="26"/>
      <c r="TB38" s="26"/>
      <c r="TC38" s="26"/>
      <c r="TD38" s="26"/>
      <c r="TE38" s="26"/>
      <c r="TF38" s="26"/>
      <c r="TG38" s="26"/>
      <c r="TH38" s="26"/>
      <c r="TI38" s="26"/>
      <c r="TJ38" s="26"/>
      <c r="TK38" s="26"/>
      <c r="TL38" s="26"/>
      <c r="TM38" s="26"/>
      <c r="TN38" s="26"/>
      <c r="TO38" s="26"/>
      <c r="TP38" s="26"/>
      <c r="TQ38" s="26"/>
      <c r="TR38" s="26"/>
      <c r="TS38" s="26"/>
      <c r="TT38" s="26"/>
      <c r="TU38" s="26"/>
      <c r="TV38" s="26"/>
      <c r="TW38" s="26"/>
      <c r="TX38" s="26"/>
      <c r="TY38" s="26"/>
      <c r="TZ38" s="26"/>
      <c r="UA38" s="26"/>
      <c r="UB38" s="26"/>
      <c r="UC38" s="26"/>
      <c r="UD38" s="26"/>
      <c r="UE38" s="26"/>
      <c r="UF38" s="26"/>
      <c r="UG38" s="26"/>
      <c r="UH38" s="26"/>
      <c r="UI38" s="26"/>
      <c r="UJ38" s="26"/>
      <c r="UK38" s="26"/>
      <c r="UL38" s="26"/>
      <c r="UM38" s="26"/>
      <c r="UN38" s="26"/>
      <c r="UO38" s="26"/>
      <c r="UP38" s="26"/>
      <c r="UQ38" s="26"/>
      <c r="UR38" s="26"/>
      <c r="US38" s="26"/>
      <c r="UT38" s="26"/>
      <c r="UU38" s="26"/>
      <c r="UV38" s="26"/>
      <c r="UW38" s="26"/>
      <c r="UX38" s="26"/>
      <c r="UY38" s="26"/>
      <c r="UZ38" s="26"/>
      <c r="VA38" s="26"/>
      <c r="VB38" s="26"/>
      <c r="VC38" s="26"/>
    </row>
    <row r="39" spans="1:575" s="28" customFormat="1" ht="3" customHeight="1">
      <c r="A39" s="5"/>
      <c r="B39" s="27"/>
      <c r="C39" s="121"/>
      <c r="D39" s="122"/>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c r="IY39" s="9"/>
      <c r="IZ39" s="9"/>
      <c r="JA39" s="9"/>
      <c r="JB39" s="9"/>
      <c r="JC39" s="9"/>
      <c r="JD39" s="9"/>
      <c r="JE39" s="9"/>
      <c r="JF39" s="9"/>
      <c r="JG39" s="9"/>
      <c r="JH39" s="9"/>
      <c r="JI39" s="9"/>
      <c r="JJ39" s="9"/>
      <c r="JK39" s="9"/>
      <c r="JL39" s="9"/>
      <c r="JM39" s="9"/>
      <c r="JN39" s="9"/>
      <c r="JO39" s="9"/>
      <c r="JP39" s="9"/>
      <c r="JQ39" s="9"/>
      <c r="JR39" s="9"/>
      <c r="JS39" s="9"/>
      <c r="JT39" s="9"/>
      <c r="JU39" s="9"/>
      <c r="JV39" s="9"/>
      <c r="JW39" s="9"/>
      <c r="JX39" s="9"/>
      <c r="JY39" s="9"/>
      <c r="JZ39" s="9"/>
      <c r="KA39" s="9"/>
      <c r="KB39" s="9"/>
      <c r="KC39" s="9"/>
      <c r="KD39" s="9"/>
      <c r="KE39" s="9"/>
      <c r="KF39" s="9"/>
      <c r="KG39" s="9"/>
      <c r="KH39" s="9"/>
      <c r="KI39" s="9"/>
      <c r="KJ39" s="9"/>
      <c r="KK39" s="9"/>
      <c r="KL39" s="9"/>
      <c r="KM39" s="9"/>
      <c r="KN39" s="9"/>
      <c r="KO39" s="9"/>
      <c r="KP39" s="9"/>
      <c r="KQ39" s="9"/>
      <c r="KR39" s="9"/>
      <c r="KS39" s="9"/>
      <c r="KT39" s="9"/>
      <c r="KU39" s="9"/>
      <c r="KV39" s="9"/>
      <c r="KW39" s="9"/>
      <c r="KX39" s="9"/>
      <c r="KY39" s="9"/>
      <c r="KZ39" s="9"/>
      <c r="LA39" s="9"/>
      <c r="LB39" s="9"/>
      <c r="LC39" s="9"/>
      <c r="LD39" s="9"/>
      <c r="LE39" s="9"/>
      <c r="LF39" s="9"/>
      <c r="LG39" s="9"/>
      <c r="LH39" s="9"/>
      <c r="LI39" s="9"/>
      <c r="LJ39" s="9"/>
      <c r="LK39" s="9"/>
      <c r="LL39" s="9"/>
      <c r="LM39" s="9"/>
      <c r="LN39" s="9"/>
      <c r="LO39" s="9"/>
      <c r="LP39" s="9"/>
      <c r="LQ39" s="9"/>
      <c r="LR39" s="9"/>
      <c r="LS39" s="9"/>
      <c r="LT39" s="9"/>
      <c r="LU39" s="9"/>
      <c r="LV39" s="9"/>
      <c r="LW39" s="9"/>
      <c r="LX39" s="9"/>
      <c r="LY39" s="9"/>
      <c r="LZ39" s="9"/>
      <c r="MA39" s="9"/>
      <c r="MB39" s="9"/>
      <c r="MC39" s="9"/>
      <c r="MD39" s="9"/>
      <c r="ME39" s="9"/>
      <c r="MF39" s="9"/>
      <c r="MG39" s="9"/>
      <c r="MH39" s="9"/>
      <c r="MI39" s="9"/>
      <c r="MJ39" s="9"/>
      <c r="MK39" s="9"/>
      <c r="ML39" s="9"/>
      <c r="MM39" s="9"/>
      <c r="MN39" s="9"/>
      <c r="MO39" s="9"/>
      <c r="MP39" s="9"/>
      <c r="MQ39" s="9"/>
      <c r="MR39" s="9"/>
      <c r="MS39" s="9"/>
      <c r="MT39" s="9"/>
      <c r="MU39" s="9"/>
      <c r="MV39" s="9"/>
      <c r="MW39" s="9"/>
      <c r="MX39" s="9"/>
      <c r="MY39" s="9"/>
      <c r="MZ39" s="9"/>
      <c r="NA39" s="9"/>
      <c r="NB39" s="9"/>
      <c r="NC39" s="9"/>
      <c r="ND39" s="9"/>
      <c r="NE39" s="9"/>
      <c r="NF39" s="9"/>
      <c r="NG39" s="9"/>
      <c r="NH39" s="9"/>
      <c r="NI39" s="9"/>
      <c r="NJ39" s="9"/>
      <c r="NK39" s="9"/>
      <c r="NL39" s="9"/>
      <c r="NM39" s="9"/>
      <c r="NN39" s="9"/>
      <c r="NO39" s="9"/>
      <c r="NP39" s="9"/>
      <c r="NQ39" s="9"/>
      <c r="NR39" s="9"/>
      <c r="NS39" s="9"/>
      <c r="NT39" s="9"/>
      <c r="NU39" s="9"/>
      <c r="NV39" s="9"/>
      <c r="NW39" s="9"/>
      <c r="NX39" s="9"/>
      <c r="NY39" s="9"/>
      <c r="NZ39" s="9"/>
      <c r="OA39" s="9"/>
      <c r="OB39" s="9"/>
      <c r="OC39" s="9"/>
      <c r="OD39" s="9"/>
      <c r="OE39" s="9"/>
      <c r="OF39" s="9"/>
      <c r="OG39" s="9"/>
      <c r="OH39" s="9"/>
      <c r="OI39" s="9"/>
      <c r="OJ39" s="9"/>
      <c r="OK39" s="9"/>
      <c r="OL39" s="9"/>
      <c r="OM39" s="9"/>
      <c r="ON39" s="9"/>
      <c r="OO39" s="9"/>
      <c r="OP39" s="9"/>
      <c r="OQ39" s="9"/>
      <c r="OR39" s="9"/>
      <c r="OS39" s="9"/>
      <c r="OT39" s="9"/>
      <c r="OU39" s="9"/>
      <c r="OV39" s="9"/>
      <c r="OW39" s="9"/>
      <c r="OX39" s="9"/>
      <c r="OY39" s="9"/>
      <c r="OZ39" s="9"/>
      <c r="PA39" s="9"/>
      <c r="PB39" s="9"/>
      <c r="PC39" s="9"/>
      <c r="PD39" s="9"/>
      <c r="PE39" s="9"/>
      <c r="PF39" s="9"/>
      <c r="PG39" s="9"/>
      <c r="PH39" s="9"/>
      <c r="PI39" s="9"/>
      <c r="PJ39" s="9"/>
      <c r="PK39" s="9"/>
      <c r="PL39" s="9"/>
      <c r="PM39" s="9"/>
      <c r="PN39" s="9"/>
      <c r="PO39" s="9"/>
      <c r="PP39" s="9"/>
      <c r="PQ39" s="9"/>
      <c r="PR39" s="9"/>
      <c r="PS39" s="9"/>
      <c r="PT39" s="9"/>
      <c r="PU39" s="9"/>
      <c r="PV39" s="9"/>
      <c r="PW39" s="9"/>
      <c r="PX39" s="9"/>
      <c r="PY39" s="9"/>
      <c r="PZ39" s="9"/>
      <c r="QA39" s="9"/>
      <c r="QB39" s="9"/>
      <c r="QC39" s="9"/>
      <c r="QD39" s="9"/>
      <c r="QE39" s="9"/>
      <c r="QF39" s="9"/>
      <c r="QG39" s="9"/>
      <c r="QH39" s="9"/>
      <c r="QI39" s="9"/>
      <c r="QJ39" s="9"/>
      <c r="QK39" s="9"/>
      <c r="QL39" s="9"/>
      <c r="QM39" s="9"/>
      <c r="QN39" s="9"/>
      <c r="QO39" s="9"/>
      <c r="QP39" s="9"/>
      <c r="QQ39" s="9"/>
      <c r="QR39" s="9"/>
      <c r="QS39" s="9"/>
      <c r="QT39" s="9"/>
      <c r="QU39" s="9"/>
      <c r="QV39" s="9"/>
      <c r="QW39" s="9"/>
      <c r="QX39" s="9"/>
      <c r="QY39" s="9"/>
      <c r="QZ39" s="9"/>
      <c r="RA39" s="9"/>
      <c r="RB39" s="9"/>
      <c r="RC39" s="9"/>
      <c r="RD39" s="9"/>
      <c r="RE39" s="9"/>
      <c r="RF39" s="9"/>
      <c r="RG39" s="9"/>
      <c r="RH39" s="9"/>
      <c r="RI39" s="9"/>
      <c r="RJ39" s="9"/>
      <c r="RK39" s="9"/>
      <c r="RL39" s="9"/>
      <c r="RM39" s="9"/>
      <c r="RN39" s="9"/>
      <c r="RO39" s="9"/>
      <c r="RP39" s="9"/>
      <c r="RQ39" s="9"/>
      <c r="RR39" s="9"/>
      <c r="RS39" s="9"/>
      <c r="RT39" s="9"/>
      <c r="RU39" s="9"/>
      <c r="RV39" s="9"/>
      <c r="RW39" s="9"/>
      <c r="RX39" s="9"/>
      <c r="RY39" s="9"/>
      <c r="RZ39" s="9"/>
      <c r="SA39" s="9"/>
      <c r="SB39" s="9"/>
      <c r="SC39" s="9"/>
      <c r="SD39" s="9"/>
      <c r="SE39" s="9"/>
      <c r="SF39" s="9"/>
      <c r="SG39" s="9"/>
      <c r="SH39" s="9"/>
      <c r="SI39" s="9"/>
      <c r="SJ39" s="9"/>
      <c r="SK39" s="9"/>
      <c r="SL39" s="9"/>
      <c r="SM39" s="9"/>
      <c r="SN39" s="9"/>
      <c r="SO39" s="9"/>
      <c r="SP39" s="9"/>
      <c r="SQ39" s="9"/>
      <c r="SR39" s="9"/>
      <c r="SS39" s="9"/>
      <c r="ST39" s="9"/>
      <c r="SU39" s="9"/>
      <c r="SV39" s="9"/>
      <c r="SW39" s="9"/>
      <c r="SX39" s="9"/>
      <c r="SY39" s="9"/>
      <c r="SZ39" s="9"/>
      <c r="TA39" s="9"/>
      <c r="TB39" s="9"/>
      <c r="TC39" s="9"/>
      <c r="TD39" s="9"/>
      <c r="TE39" s="9"/>
      <c r="TF39" s="9"/>
      <c r="TG39" s="9"/>
      <c r="TH39" s="9"/>
      <c r="TI39" s="9"/>
      <c r="TJ39" s="9"/>
      <c r="TK39" s="9"/>
      <c r="TL39" s="9"/>
      <c r="TM39" s="9"/>
      <c r="TN39" s="9"/>
      <c r="TO39" s="9"/>
      <c r="TP39" s="9"/>
      <c r="TQ39" s="9"/>
      <c r="TR39" s="9"/>
      <c r="TS39" s="9"/>
      <c r="TT39" s="9"/>
      <c r="TU39" s="9"/>
      <c r="TV39" s="9"/>
      <c r="TW39" s="9"/>
      <c r="TX39" s="9"/>
      <c r="TY39" s="9"/>
      <c r="TZ39" s="9"/>
      <c r="UA39" s="9"/>
      <c r="UB39" s="9"/>
      <c r="UC39" s="9"/>
      <c r="UD39" s="9"/>
      <c r="UE39" s="9"/>
      <c r="UF39" s="9"/>
      <c r="UG39" s="9"/>
      <c r="UH39" s="9"/>
      <c r="UI39" s="9"/>
      <c r="UJ39" s="9"/>
      <c r="UK39" s="9"/>
      <c r="UL39" s="9"/>
      <c r="UM39" s="9"/>
      <c r="UN39" s="9"/>
      <c r="UO39" s="9"/>
      <c r="UP39" s="9"/>
      <c r="UQ39" s="9"/>
      <c r="UR39" s="9"/>
      <c r="US39" s="9"/>
      <c r="UT39" s="9"/>
      <c r="UU39" s="9"/>
      <c r="UV39" s="9"/>
      <c r="UW39" s="9"/>
      <c r="UX39" s="9"/>
      <c r="UY39" s="9"/>
      <c r="UZ39" s="9"/>
      <c r="VA39" s="9"/>
      <c r="VB39" s="9"/>
      <c r="VC39" s="9"/>
    </row>
    <row r="40" spans="1:575" s="25" customFormat="1">
      <c r="A40" s="4" t="s">
        <v>35</v>
      </c>
      <c r="B40" s="23">
        <v>85</v>
      </c>
      <c r="C40" s="4" t="s">
        <v>36</v>
      </c>
      <c r="D40" s="29">
        <f>IFERROR(B40/B38-1,0)</f>
        <v>0</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c r="IW40" s="26"/>
      <c r="IX40" s="26"/>
      <c r="IY40" s="26"/>
      <c r="IZ40" s="26"/>
      <c r="JA40" s="26"/>
      <c r="JB40" s="26"/>
      <c r="JC40" s="26"/>
      <c r="JD40" s="26"/>
      <c r="JE40" s="26"/>
      <c r="JF40" s="26"/>
      <c r="JG40" s="26"/>
      <c r="JH40" s="26"/>
      <c r="JI40" s="26"/>
      <c r="JJ40" s="26"/>
      <c r="JK40" s="26"/>
      <c r="JL40" s="26"/>
      <c r="JM40" s="26"/>
      <c r="JN40" s="26"/>
      <c r="JO40" s="26"/>
      <c r="JP40" s="26"/>
      <c r="JQ40" s="26"/>
      <c r="JR40" s="26"/>
      <c r="JS40" s="26"/>
      <c r="JT40" s="26"/>
      <c r="JU40" s="26"/>
      <c r="JV40" s="26"/>
      <c r="JW40" s="26"/>
      <c r="JX40" s="26"/>
      <c r="JY40" s="26"/>
      <c r="JZ40" s="26"/>
      <c r="KA40" s="26"/>
      <c r="KB40" s="26"/>
      <c r="KC40" s="26"/>
      <c r="KD40" s="26"/>
      <c r="KE40" s="26"/>
      <c r="KF40" s="26"/>
      <c r="KG40" s="26"/>
      <c r="KH40" s="26"/>
      <c r="KI40" s="26"/>
      <c r="KJ40" s="26"/>
      <c r="KK40" s="26"/>
      <c r="KL40" s="26"/>
      <c r="KM40" s="26"/>
      <c r="KN40" s="26"/>
      <c r="KO40" s="26"/>
      <c r="KP40" s="26"/>
      <c r="KQ40" s="26"/>
      <c r="KR40" s="26"/>
      <c r="KS40" s="26"/>
      <c r="KT40" s="26"/>
      <c r="KU40" s="26"/>
      <c r="KV40" s="26"/>
      <c r="KW40" s="26"/>
      <c r="KX40" s="26"/>
      <c r="KY40" s="26"/>
      <c r="KZ40" s="26"/>
      <c r="LA40" s="26"/>
      <c r="LB40" s="26"/>
      <c r="LC40" s="26"/>
      <c r="LD40" s="26"/>
      <c r="LE40" s="26"/>
      <c r="LF40" s="26"/>
      <c r="LG40" s="26"/>
      <c r="LH40" s="26"/>
      <c r="LI40" s="26"/>
      <c r="LJ40" s="26"/>
      <c r="LK40" s="26"/>
      <c r="LL40" s="26"/>
      <c r="LM40" s="26"/>
      <c r="LN40" s="26"/>
      <c r="LO40" s="26"/>
      <c r="LP40" s="26"/>
      <c r="LQ40" s="26"/>
      <c r="LR40" s="26"/>
      <c r="LS40" s="26"/>
      <c r="LT40" s="26"/>
      <c r="LU40" s="26"/>
      <c r="LV40" s="26"/>
      <c r="LW40" s="26"/>
      <c r="LX40" s="26"/>
      <c r="LY40" s="26"/>
      <c r="LZ40" s="26"/>
      <c r="MA40" s="26"/>
      <c r="MB40" s="26"/>
      <c r="MC40" s="26"/>
      <c r="MD40" s="26"/>
      <c r="ME40" s="26"/>
      <c r="MF40" s="26"/>
      <c r="MG40" s="26"/>
      <c r="MH40" s="26"/>
      <c r="MI40" s="26"/>
      <c r="MJ40" s="26"/>
      <c r="MK40" s="26"/>
      <c r="ML40" s="26"/>
      <c r="MM40" s="26"/>
      <c r="MN40" s="26"/>
      <c r="MO40" s="26"/>
      <c r="MP40" s="26"/>
      <c r="MQ40" s="26"/>
      <c r="MR40" s="26"/>
      <c r="MS40" s="26"/>
      <c r="MT40" s="26"/>
      <c r="MU40" s="26"/>
      <c r="MV40" s="26"/>
      <c r="MW40" s="26"/>
      <c r="MX40" s="26"/>
      <c r="MY40" s="26"/>
      <c r="MZ40" s="26"/>
      <c r="NA40" s="26"/>
      <c r="NB40" s="26"/>
      <c r="NC40" s="26"/>
      <c r="ND40" s="26"/>
      <c r="NE40" s="26"/>
      <c r="NF40" s="26"/>
      <c r="NG40" s="26"/>
      <c r="NH40" s="26"/>
      <c r="NI40" s="26"/>
      <c r="NJ40" s="26"/>
      <c r="NK40" s="26"/>
      <c r="NL40" s="26"/>
      <c r="NM40" s="26"/>
      <c r="NN40" s="26"/>
      <c r="NO40" s="26"/>
      <c r="NP40" s="26"/>
      <c r="NQ40" s="26"/>
      <c r="NR40" s="26"/>
      <c r="NS40" s="26"/>
      <c r="NT40" s="26"/>
      <c r="NU40" s="26"/>
      <c r="NV40" s="26"/>
      <c r="NW40" s="26"/>
      <c r="NX40" s="26"/>
      <c r="NY40" s="26"/>
      <c r="NZ40" s="26"/>
      <c r="OA40" s="26"/>
      <c r="OB40" s="26"/>
      <c r="OC40" s="26"/>
      <c r="OD40" s="26"/>
      <c r="OE40" s="26"/>
      <c r="OF40" s="26"/>
      <c r="OG40" s="26"/>
      <c r="OH40" s="26"/>
      <c r="OI40" s="26"/>
      <c r="OJ40" s="26"/>
      <c r="OK40" s="26"/>
      <c r="OL40" s="26"/>
      <c r="OM40" s="26"/>
      <c r="ON40" s="26"/>
      <c r="OO40" s="26"/>
      <c r="OP40" s="26"/>
      <c r="OQ40" s="26"/>
      <c r="OR40" s="26"/>
      <c r="OS40" s="26"/>
      <c r="OT40" s="26"/>
      <c r="OU40" s="26"/>
      <c r="OV40" s="26"/>
      <c r="OW40" s="26"/>
      <c r="OX40" s="26"/>
      <c r="OY40" s="26"/>
      <c r="OZ40" s="26"/>
      <c r="PA40" s="26"/>
      <c r="PB40" s="26"/>
      <c r="PC40" s="26"/>
      <c r="PD40" s="26"/>
      <c r="PE40" s="26"/>
      <c r="PF40" s="26"/>
      <c r="PG40" s="26"/>
      <c r="PH40" s="26"/>
      <c r="PI40" s="26"/>
      <c r="PJ40" s="26"/>
      <c r="PK40" s="26"/>
      <c r="PL40" s="26"/>
      <c r="PM40" s="26"/>
      <c r="PN40" s="26"/>
      <c r="PO40" s="26"/>
      <c r="PP40" s="26"/>
      <c r="PQ40" s="26"/>
      <c r="PR40" s="26"/>
      <c r="PS40" s="26"/>
      <c r="PT40" s="26"/>
      <c r="PU40" s="26"/>
      <c r="PV40" s="26"/>
      <c r="PW40" s="26"/>
      <c r="PX40" s="26"/>
      <c r="PY40" s="26"/>
      <c r="PZ40" s="26"/>
      <c r="QA40" s="26"/>
      <c r="QB40" s="26"/>
      <c r="QC40" s="26"/>
      <c r="QD40" s="26"/>
      <c r="QE40" s="26"/>
      <c r="QF40" s="26"/>
      <c r="QG40" s="26"/>
      <c r="QH40" s="26"/>
      <c r="QI40" s="26"/>
      <c r="QJ40" s="26"/>
      <c r="QK40" s="26"/>
      <c r="QL40" s="26"/>
      <c r="QM40" s="26"/>
      <c r="QN40" s="26"/>
      <c r="QO40" s="26"/>
      <c r="QP40" s="26"/>
      <c r="QQ40" s="26"/>
      <c r="QR40" s="26"/>
      <c r="QS40" s="26"/>
      <c r="QT40" s="26"/>
      <c r="QU40" s="26"/>
      <c r="QV40" s="26"/>
      <c r="QW40" s="26"/>
      <c r="QX40" s="26"/>
      <c r="QY40" s="26"/>
      <c r="QZ40" s="26"/>
      <c r="RA40" s="26"/>
      <c r="RB40" s="26"/>
      <c r="RC40" s="26"/>
      <c r="RD40" s="26"/>
      <c r="RE40" s="26"/>
      <c r="RF40" s="26"/>
      <c r="RG40" s="26"/>
      <c r="RH40" s="26"/>
      <c r="RI40" s="26"/>
      <c r="RJ40" s="26"/>
      <c r="RK40" s="26"/>
      <c r="RL40" s="26"/>
      <c r="RM40" s="26"/>
      <c r="RN40" s="26"/>
      <c r="RO40" s="26"/>
      <c r="RP40" s="26"/>
      <c r="RQ40" s="26"/>
      <c r="RR40" s="26"/>
      <c r="RS40" s="26"/>
      <c r="RT40" s="26"/>
      <c r="RU40" s="26"/>
      <c r="RV40" s="26"/>
      <c r="RW40" s="26"/>
      <c r="RX40" s="26"/>
      <c r="RY40" s="26"/>
      <c r="RZ40" s="26"/>
      <c r="SA40" s="26"/>
      <c r="SB40" s="26"/>
      <c r="SC40" s="26"/>
      <c r="SD40" s="26"/>
      <c r="SE40" s="26"/>
      <c r="SF40" s="26"/>
      <c r="SG40" s="26"/>
      <c r="SH40" s="26"/>
      <c r="SI40" s="26"/>
      <c r="SJ40" s="26"/>
      <c r="SK40" s="26"/>
      <c r="SL40" s="26"/>
      <c r="SM40" s="26"/>
      <c r="SN40" s="26"/>
      <c r="SO40" s="26"/>
      <c r="SP40" s="26"/>
      <c r="SQ40" s="26"/>
      <c r="SR40" s="26"/>
      <c r="SS40" s="26"/>
      <c r="ST40" s="26"/>
      <c r="SU40" s="26"/>
      <c r="SV40" s="26"/>
      <c r="SW40" s="26"/>
      <c r="SX40" s="26"/>
      <c r="SY40" s="26"/>
      <c r="SZ40" s="26"/>
      <c r="TA40" s="26"/>
      <c r="TB40" s="26"/>
      <c r="TC40" s="26"/>
      <c r="TD40" s="26"/>
      <c r="TE40" s="26"/>
      <c r="TF40" s="26"/>
      <c r="TG40" s="26"/>
      <c r="TH40" s="26"/>
      <c r="TI40" s="26"/>
      <c r="TJ40" s="26"/>
      <c r="TK40" s="26"/>
      <c r="TL40" s="26"/>
      <c r="TM40" s="26"/>
      <c r="TN40" s="26"/>
      <c r="TO40" s="26"/>
      <c r="TP40" s="26"/>
      <c r="TQ40" s="26"/>
      <c r="TR40" s="26"/>
      <c r="TS40" s="26"/>
      <c r="TT40" s="26"/>
      <c r="TU40" s="26"/>
      <c r="TV40" s="26"/>
      <c r="TW40" s="26"/>
      <c r="TX40" s="26"/>
      <c r="TY40" s="26"/>
      <c r="TZ40" s="26"/>
      <c r="UA40" s="26"/>
      <c r="UB40" s="26"/>
      <c r="UC40" s="26"/>
      <c r="UD40" s="26"/>
      <c r="UE40" s="26"/>
      <c r="UF40" s="26"/>
      <c r="UG40" s="26"/>
      <c r="UH40" s="26"/>
      <c r="UI40" s="26"/>
      <c r="UJ40" s="26"/>
      <c r="UK40" s="26"/>
      <c r="UL40" s="26"/>
      <c r="UM40" s="26"/>
      <c r="UN40" s="26"/>
      <c r="UO40" s="26"/>
      <c r="UP40" s="26"/>
      <c r="UQ40" s="26"/>
      <c r="UR40" s="26"/>
      <c r="US40" s="26"/>
      <c r="UT40" s="26"/>
      <c r="UU40" s="26"/>
      <c r="UV40" s="26"/>
      <c r="UW40" s="26"/>
      <c r="UX40" s="26"/>
      <c r="UY40" s="26"/>
      <c r="UZ40" s="26"/>
      <c r="VA40" s="26"/>
      <c r="VB40" s="26"/>
      <c r="VC40" s="26"/>
    </row>
    <row r="41" spans="1:575" s="28" customFormat="1" ht="3" customHeight="1">
      <c r="A41" s="5"/>
      <c r="B41" s="7"/>
      <c r="C41" s="136"/>
      <c r="D41" s="137"/>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c r="IY41" s="9"/>
      <c r="IZ41" s="9"/>
      <c r="JA41" s="9"/>
      <c r="JB41" s="9"/>
      <c r="JC41" s="9"/>
      <c r="JD41" s="9"/>
      <c r="JE41" s="9"/>
      <c r="JF41" s="9"/>
      <c r="JG41" s="9"/>
      <c r="JH41" s="9"/>
      <c r="JI41" s="9"/>
      <c r="JJ41" s="9"/>
      <c r="JK41" s="9"/>
      <c r="JL41" s="9"/>
      <c r="JM41" s="9"/>
      <c r="JN41" s="9"/>
      <c r="JO41" s="9"/>
      <c r="JP41" s="9"/>
      <c r="JQ41" s="9"/>
      <c r="JR41" s="9"/>
      <c r="JS41" s="9"/>
      <c r="JT41" s="9"/>
      <c r="JU41" s="9"/>
      <c r="JV41" s="9"/>
      <c r="JW41" s="9"/>
      <c r="JX41" s="9"/>
      <c r="JY41" s="9"/>
      <c r="JZ41" s="9"/>
      <c r="KA41" s="9"/>
      <c r="KB41" s="9"/>
      <c r="KC41" s="9"/>
      <c r="KD41" s="9"/>
      <c r="KE41" s="9"/>
      <c r="KF41" s="9"/>
      <c r="KG41" s="9"/>
      <c r="KH41" s="9"/>
      <c r="KI41" s="9"/>
      <c r="KJ41" s="9"/>
      <c r="KK41" s="9"/>
      <c r="KL41" s="9"/>
      <c r="KM41" s="9"/>
      <c r="KN41" s="9"/>
      <c r="KO41" s="9"/>
      <c r="KP41" s="9"/>
      <c r="KQ41" s="9"/>
      <c r="KR41" s="9"/>
      <c r="KS41" s="9"/>
      <c r="KT41" s="9"/>
      <c r="KU41" s="9"/>
      <c r="KV41" s="9"/>
      <c r="KW41" s="9"/>
      <c r="KX41" s="9"/>
      <c r="KY41" s="9"/>
      <c r="KZ41" s="9"/>
      <c r="LA41" s="9"/>
      <c r="LB41" s="9"/>
      <c r="LC41" s="9"/>
      <c r="LD41" s="9"/>
      <c r="LE41" s="9"/>
      <c r="LF41" s="9"/>
      <c r="LG41" s="9"/>
      <c r="LH41" s="9"/>
      <c r="LI41" s="9"/>
      <c r="LJ41" s="9"/>
      <c r="LK41" s="9"/>
      <c r="LL41" s="9"/>
      <c r="LM41" s="9"/>
      <c r="LN41" s="9"/>
      <c r="LO41" s="9"/>
      <c r="LP41" s="9"/>
      <c r="LQ41" s="9"/>
      <c r="LR41" s="9"/>
      <c r="LS41" s="9"/>
      <c r="LT41" s="9"/>
      <c r="LU41" s="9"/>
      <c r="LV41" s="9"/>
      <c r="LW41" s="9"/>
      <c r="LX41" s="9"/>
      <c r="LY41" s="9"/>
      <c r="LZ41" s="9"/>
      <c r="MA41" s="9"/>
      <c r="MB41" s="9"/>
      <c r="MC41" s="9"/>
      <c r="MD41" s="9"/>
      <c r="ME41" s="9"/>
      <c r="MF41" s="9"/>
      <c r="MG41" s="9"/>
      <c r="MH41" s="9"/>
      <c r="MI41" s="9"/>
      <c r="MJ41" s="9"/>
      <c r="MK41" s="9"/>
      <c r="ML41" s="9"/>
      <c r="MM41" s="9"/>
      <c r="MN41" s="9"/>
      <c r="MO41" s="9"/>
      <c r="MP41" s="9"/>
      <c r="MQ41" s="9"/>
      <c r="MR41" s="9"/>
      <c r="MS41" s="9"/>
      <c r="MT41" s="9"/>
      <c r="MU41" s="9"/>
      <c r="MV41" s="9"/>
      <c r="MW41" s="9"/>
      <c r="MX41" s="9"/>
      <c r="MY41" s="9"/>
      <c r="MZ41" s="9"/>
      <c r="NA41" s="9"/>
      <c r="NB41" s="9"/>
      <c r="NC41" s="9"/>
      <c r="ND41" s="9"/>
      <c r="NE41" s="9"/>
      <c r="NF41" s="9"/>
      <c r="NG41" s="9"/>
      <c r="NH41" s="9"/>
      <c r="NI41" s="9"/>
      <c r="NJ41" s="9"/>
      <c r="NK41" s="9"/>
      <c r="NL41" s="9"/>
      <c r="NM41" s="9"/>
      <c r="NN41" s="9"/>
      <c r="NO41" s="9"/>
      <c r="NP41" s="9"/>
      <c r="NQ41" s="9"/>
      <c r="NR41" s="9"/>
      <c r="NS41" s="9"/>
      <c r="NT41" s="9"/>
      <c r="NU41" s="9"/>
      <c r="NV41" s="9"/>
      <c r="NW41" s="9"/>
      <c r="NX41" s="9"/>
      <c r="NY41" s="9"/>
      <c r="NZ41" s="9"/>
      <c r="OA41" s="9"/>
      <c r="OB41" s="9"/>
      <c r="OC41" s="9"/>
      <c r="OD41" s="9"/>
      <c r="OE41" s="9"/>
      <c r="OF41" s="9"/>
      <c r="OG41" s="9"/>
      <c r="OH41" s="9"/>
      <c r="OI41" s="9"/>
      <c r="OJ41" s="9"/>
      <c r="OK41" s="9"/>
      <c r="OL41" s="9"/>
      <c r="OM41" s="9"/>
      <c r="ON41" s="9"/>
      <c r="OO41" s="9"/>
      <c r="OP41" s="9"/>
      <c r="OQ41" s="9"/>
      <c r="OR41" s="9"/>
      <c r="OS41" s="9"/>
      <c r="OT41" s="9"/>
      <c r="OU41" s="9"/>
      <c r="OV41" s="9"/>
      <c r="OW41" s="9"/>
      <c r="OX41" s="9"/>
      <c r="OY41" s="9"/>
      <c r="OZ41" s="9"/>
      <c r="PA41" s="9"/>
      <c r="PB41" s="9"/>
      <c r="PC41" s="9"/>
      <c r="PD41" s="9"/>
      <c r="PE41" s="9"/>
      <c r="PF41" s="9"/>
      <c r="PG41" s="9"/>
      <c r="PH41" s="9"/>
      <c r="PI41" s="9"/>
      <c r="PJ41" s="9"/>
      <c r="PK41" s="9"/>
      <c r="PL41" s="9"/>
      <c r="PM41" s="9"/>
      <c r="PN41" s="9"/>
      <c r="PO41" s="9"/>
      <c r="PP41" s="9"/>
      <c r="PQ41" s="9"/>
      <c r="PR41" s="9"/>
      <c r="PS41" s="9"/>
      <c r="PT41" s="9"/>
      <c r="PU41" s="9"/>
      <c r="PV41" s="9"/>
      <c r="PW41" s="9"/>
      <c r="PX41" s="9"/>
      <c r="PY41" s="9"/>
      <c r="PZ41" s="9"/>
      <c r="QA41" s="9"/>
      <c r="QB41" s="9"/>
      <c r="QC41" s="9"/>
      <c r="QD41" s="9"/>
      <c r="QE41" s="9"/>
      <c r="QF41" s="9"/>
      <c r="QG41" s="9"/>
      <c r="QH41" s="9"/>
      <c r="QI41" s="9"/>
      <c r="QJ41" s="9"/>
      <c r="QK41" s="9"/>
      <c r="QL41" s="9"/>
      <c r="QM41" s="9"/>
      <c r="QN41" s="9"/>
      <c r="QO41" s="9"/>
      <c r="QP41" s="9"/>
      <c r="QQ41" s="9"/>
      <c r="QR41" s="9"/>
      <c r="QS41" s="9"/>
      <c r="QT41" s="9"/>
      <c r="QU41" s="9"/>
      <c r="QV41" s="9"/>
      <c r="QW41" s="9"/>
      <c r="QX41" s="9"/>
      <c r="QY41" s="9"/>
      <c r="QZ41" s="9"/>
      <c r="RA41" s="9"/>
      <c r="RB41" s="9"/>
      <c r="RC41" s="9"/>
      <c r="RD41" s="9"/>
      <c r="RE41" s="9"/>
      <c r="RF41" s="9"/>
      <c r="RG41" s="9"/>
      <c r="RH41" s="9"/>
      <c r="RI41" s="9"/>
      <c r="RJ41" s="9"/>
      <c r="RK41" s="9"/>
      <c r="RL41" s="9"/>
      <c r="RM41" s="9"/>
      <c r="RN41" s="9"/>
      <c r="RO41" s="9"/>
      <c r="RP41" s="9"/>
      <c r="RQ41" s="9"/>
      <c r="RR41" s="9"/>
      <c r="RS41" s="9"/>
      <c r="RT41" s="9"/>
      <c r="RU41" s="9"/>
      <c r="RV41" s="9"/>
      <c r="RW41" s="9"/>
      <c r="RX41" s="9"/>
      <c r="RY41" s="9"/>
      <c r="RZ41" s="9"/>
      <c r="SA41" s="9"/>
      <c r="SB41" s="9"/>
      <c r="SC41" s="9"/>
      <c r="SD41" s="9"/>
      <c r="SE41" s="9"/>
      <c r="SF41" s="9"/>
      <c r="SG41" s="9"/>
      <c r="SH41" s="9"/>
      <c r="SI41" s="9"/>
      <c r="SJ41" s="9"/>
      <c r="SK41" s="9"/>
      <c r="SL41" s="9"/>
      <c r="SM41" s="9"/>
      <c r="SN41" s="9"/>
      <c r="SO41" s="9"/>
      <c r="SP41" s="9"/>
      <c r="SQ41" s="9"/>
      <c r="SR41" s="9"/>
      <c r="SS41" s="9"/>
      <c r="ST41" s="9"/>
      <c r="SU41" s="9"/>
      <c r="SV41" s="9"/>
      <c r="SW41" s="9"/>
      <c r="SX41" s="9"/>
      <c r="SY41" s="9"/>
      <c r="SZ41" s="9"/>
      <c r="TA41" s="9"/>
      <c r="TB41" s="9"/>
      <c r="TC41" s="9"/>
      <c r="TD41" s="9"/>
      <c r="TE41" s="9"/>
      <c r="TF41" s="9"/>
      <c r="TG41" s="9"/>
      <c r="TH41" s="9"/>
      <c r="TI41" s="9"/>
      <c r="TJ41" s="9"/>
      <c r="TK41" s="9"/>
      <c r="TL41" s="9"/>
      <c r="TM41" s="9"/>
      <c r="TN41" s="9"/>
      <c r="TO41" s="9"/>
      <c r="TP41" s="9"/>
      <c r="TQ41" s="9"/>
      <c r="TR41" s="9"/>
      <c r="TS41" s="9"/>
      <c r="TT41" s="9"/>
      <c r="TU41" s="9"/>
      <c r="TV41" s="9"/>
      <c r="TW41" s="9"/>
      <c r="TX41" s="9"/>
      <c r="TY41" s="9"/>
      <c r="TZ41" s="9"/>
      <c r="UA41" s="9"/>
      <c r="UB41" s="9"/>
      <c r="UC41" s="9"/>
      <c r="UD41" s="9"/>
      <c r="UE41" s="9"/>
      <c r="UF41" s="9"/>
      <c r="UG41" s="9"/>
      <c r="UH41" s="9"/>
      <c r="UI41" s="9"/>
      <c r="UJ41" s="9"/>
      <c r="UK41" s="9"/>
      <c r="UL41" s="9"/>
      <c r="UM41" s="9"/>
      <c r="UN41" s="9"/>
      <c r="UO41" s="9"/>
      <c r="UP41" s="9"/>
      <c r="UQ41" s="9"/>
      <c r="UR41" s="9"/>
      <c r="US41" s="9"/>
      <c r="UT41" s="9"/>
      <c r="UU41" s="9"/>
      <c r="UV41" s="9"/>
      <c r="UW41" s="9"/>
      <c r="UX41" s="9"/>
      <c r="UY41" s="9"/>
      <c r="UZ41" s="9"/>
      <c r="VA41" s="9"/>
      <c r="VB41" s="9"/>
      <c r="VC41" s="9"/>
    </row>
    <row r="42" spans="1:575" s="25" customFormat="1">
      <c r="A42" s="4" t="s">
        <v>37</v>
      </c>
      <c r="B42" s="30">
        <v>5433483</v>
      </c>
      <c r="C42" s="31"/>
      <c r="D42" s="31"/>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c r="IW42" s="26"/>
      <c r="IX42" s="26"/>
      <c r="IY42" s="26"/>
      <c r="IZ42" s="26"/>
      <c r="JA42" s="26"/>
      <c r="JB42" s="26"/>
      <c r="JC42" s="26"/>
      <c r="JD42" s="26"/>
      <c r="JE42" s="26"/>
      <c r="JF42" s="26"/>
      <c r="JG42" s="26"/>
      <c r="JH42" s="26"/>
      <c r="JI42" s="26"/>
      <c r="JJ42" s="26"/>
      <c r="JK42" s="26"/>
      <c r="JL42" s="26"/>
      <c r="JM42" s="26"/>
      <c r="JN42" s="26"/>
      <c r="JO42" s="26"/>
      <c r="JP42" s="26"/>
      <c r="JQ42" s="26"/>
      <c r="JR42" s="26"/>
      <c r="JS42" s="26"/>
      <c r="JT42" s="26"/>
      <c r="JU42" s="26"/>
      <c r="JV42" s="26"/>
      <c r="JW42" s="26"/>
      <c r="JX42" s="26"/>
      <c r="JY42" s="26"/>
      <c r="JZ42" s="26"/>
      <c r="KA42" s="26"/>
      <c r="KB42" s="26"/>
      <c r="KC42" s="26"/>
      <c r="KD42" s="26"/>
      <c r="KE42" s="26"/>
      <c r="KF42" s="26"/>
      <c r="KG42" s="26"/>
      <c r="KH42" s="26"/>
      <c r="KI42" s="26"/>
      <c r="KJ42" s="26"/>
      <c r="KK42" s="26"/>
      <c r="KL42" s="26"/>
      <c r="KM42" s="26"/>
      <c r="KN42" s="26"/>
      <c r="KO42" s="26"/>
      <c r="KP42" s="26"/>
      <c r="KQ42" s="26"/>
      <c r="KR42" s="26"/>
      <c r="KS42" s="26"/>
      <c r="KT42" s="26"/>
      <c r="KU42" s="26"/>
      <c r="KV42" s="26"/>
      <c r="KW42" s="26"/>
      <c r="KX42" s="26"/>
      <c r="KY42" s="26"/>
      <c r="KZ42" s="26"/>
      <c r="LA42" s="26"/>
      <c r="LB42" s="26"/>
      <c r="LC42" s="26"/>
      <c r="LD42" s="26"/>
      <c r="LE42" s="26"/>
      <c r="LF42" s="26"/>
      <c r="LG42" s="26"/>
      <c r="LH42" s="26"/>
      <c r="LI42" s="26"/>
      <c r="LJ42" s="26"/>
      <c r="LK42" s="26"/>
      <c r="LL42" s="26"/>
      <c r="LM42" s="26"/>
      <c r="LN42" s="26"/>
      <c r="LO42" s="26"/>
      <c r="LP42" s="26"/>
      <c r="LQ42" s="26"/>
      <c r="LR42" s="26"/>
      <c r="LS42" s="26"/>
      <c r="LT42" s="26"/>
      <c r="LU42" s="26"/>
      <c r="LV42" s="26"/>
      <c r="LW42" s="26"/>
      <c r="LX42" s="26"/>
      <c r="LY42" s="26"/>
      <c r="LZ42" s="26"/>
      <c r="MA42" s="26"/>
      <c r="MB42" s="26"/>
      <c r="MC42" s="26"/>
      <c r="MD42" s="26"/>
      <c r="ME42" s="26"/>
      <c r="MF42" s="26"/>
      <c r="MG42" s="26"/>
      <c r="MH42" s="26"/>
      <c r="MI42" s="26"/>
      <c r="MJ42" s="26"/>
      <c r="MK42" s="26"/>
      <c r="ML42" s="26"/>
      <c r="MM42" s="26"/>
      <c r="MN42" s="26"/>
      <c r="MO42" s="26"/>
      <c r="MP42" s="26"/>
      <c r="MQ42" s="26"/>
      <c r="MR42" s="26"/>
      <c r="MS42" s="26"/>
      <c r="MT42" s="26"/>
      <c r="MU42" s="26"/>
      <c r="MV42" s="26"/>
      <c r="MW42" s="26"/>
      <c r="MX42" s="26"/>
      <c r="MY42" s="26"/>
      <c r="MZ42" s="26"/>
      <c r="NA42" s="26"/>
      <c r="NB42" s="26"/>
      <c r="NC42" s="26"/>
      <c r="ND42" s="26"/>
      <c r="NE42" s="26"/>
      <c r="NF42" s="26"/>
      <c r="NG42" s="26"/>
      <c r="NH42" s="26"/>
      <c r="NI42" s="26"/>
      <c r="NJ42" s="26"/>
      <c r="NK42" s="26"/>
      <c r="NL42" s="26"/>
      <c r="NM42" s="26"/>
      <c r="NN42" s="26"/>
      <c r="NO42" s="26"/>
      <c r="NP42" s="26"/>
      <c r="NQ42" s="26"/>
      <c r="NR42" s="26"/>
      <c r="NS42" s="26"/>
      <c r="NT42" s="26"/>
      <c r="NU42" s="26"/>
      <c r="NV42" s="26"/>
      <c r="NW42" s="26"/>
      <c r="NX42" s="26"/>
      <c r="NY42" s="26"/>
      <c r="NZ42" s="26"/>
      <c r="OA42" s="26"/>
      <c r="OB42" s="26"/>
      <c r="OC42" s="26"/>
      <c r="OD42" s="26"/>
      <c r="OE42" s="26"/>
      <c r="OF42" s="26"/>
      <c r="OG42" s="26"/>
      <c r="OH42" s="26"/>
      <c r="OI42" s="26"/>
      <c r="OJ42" s="26"/>
      <c r="OK42" s="26"/>
      <c r="OL42" s="26"/>
      <c r="OM42" s="26"/>
      <c r="ON42" s="26"/>
      <c r="OO42" s="26"/>
      <c r="OP42" s="26"/>
      <c r="OQ42" s="26"/>
      <c r="OR42" s="26"/>
      <c r="OS42" s="26"/>
      <c r="OT42" s="26"/>
      <c r="OU42" s="26"/>
      <c r="OV42" s="26"/>
      <c r="OW42" s="26"/>
      <c r="OX42" s="26"/>
      <c r="OY42" s="26"/>
      <c r="OZ42" s="26"/>
      <c r="PA42" s="26"/>
      <c r="PB42" s="26"/>
      <c r="PC42" s="26"/>
      <c r="PD42" s="26"/>
      <c r="PE42" s="26"/>
      <c r="PF42" s="26"/>
      <c r="PG42" s="26"/>
      <c r="PH42" s="26"/>
      <c r="PI42" s="26"/>
      <c r="PJ42" s="26"/>
      <c r="PK42" s="26"/>
      <c r="PL42" s="26"/>
      <c r="PM42" s="26"/>
      <c r="PN42" s="26"/>
      <c r="PO42" s="26"/>
      <c r="PP42" s="26"/>
      <c r="PQ42" s="26"/>
      <c r="PR42" s="26"/>
      <c r="PS42" s="26"/>
      <c r="PT42" s="26"/>
      <c r="PU42" s="26"/>
      <c r="PV42" s="26"/>
      <c r="PW42" s="26"/>
      <c r="PX42" s="26"/>
      <c r="PY42" s="26"/>
      <c r="PZ42" s="26"/>
      <c r="QA42" s="26"/>
      <c r="QB42" s="26"/>
      <c r="QC42" s="26"/>
      <c r="QD42" s="26"/>
      <c r="QE42" s="26"/>
      <c r="QF42" s="26"/>
      <c r="QG42" s="26"/>
      <c r="QH42" s="26"/>
      <c r="QI42" s="26"/>
      <c r="QJ42" s="26"/>
      <c r="QK42" s="26"/>
      <c r="QL42" s="26"/>
      <c r="QM42" s="26"/>
      <c r="QN42" s="26"/>
      <c r="QO42" s="26"/>
      <c r="QP42" s="26"/>
      <c r="QQ42" s="26"/>
      <c r="QR42" s="26"/>
      <c r="QS42" s="26"/>
      <c r="QT42" s="26"/>
      <c r="QU42" s="26"/>
      <c r="QV42" s="26"/>
      <c r="QW42" s="26"/>
      <c r="QX42" s="26"/>
      <c r="QY42" s="26"/>
      <c r="QZ42" s="26"/>
      <c r="RA42" s="26"/>
      <c r="RB42" s="26"/>
      <c r="RC42" s="26"/>
      <c r="RD42" s="26"/>
      <c r="RE42" s="26"/>
      <c r="RF42" s="26"/>
      <c r="RG42" s="26"/>
      <c r="RH42" s="26"/>
      <c r="RI42" s="26"/>
      <c r="RJ42" s="26"/>
      <c r="RK42" s="26"/>
      <c r="RL42" s="26"/>
      <c r="RM42" s="26"/>
      <c r="RN42" s="26"/>
      <c r="RO42" s="26"/>
      <c r="RP42" s="26"/>
      <c r="RQ42" s="26"/>
      <c r="RR42" s="26"/>
      <c r="RS42" s="26"/>
      <c r="RT42" s="26"/>
      <c r="RU42" s="26"/>
      <c r="RV42" s="26"/>
      <c r="RW42" s="26"/>
      <c r="RX42" s="26"/>
      <c r="RY42" s="26"/>
      <c r="RZ42" s="26"/>
      <c r="SA42" s="26"/>
      <c r="SB42" s="26"/>
      <c r="SC42" s="26"/>
      <c r="SD42" s="26"/>
      <c r="SE42" s="26"/>
      <c r="SF42" s="26"/>
      <c r="SG42" s="26"/>
      <c r="SH42" s="26"/>
      <c r="SI42" s="26"/>
      <c r="SJ42" s="26"/>
      <c r="SK42" s="26"/>
      <c r="SL42" s="26"/>
      <c r="SM42" s="26"/>
      <c r="SN42" s="26"/>
      <c r="SO42" s="26"/>
      <c r="SP42" s="26"/>
      <c r="SQ42" s="26"/>
      <c r="SR42" s="26"/>
      <c r="SS42" s="26"/>
      <c r="ST42" s="26"/>
      <c r="SU42" s="26"/>
      <c r="SV42" s="26"/>
      <c r="SW42" s="26"/>
      <c r="SX42" s="26"/>
      <c r="SY42" s="26"/>
      <c r="SZ42" s="26"/>
      <c r="TA42" s="26"/>
      <c r="TB42" s="26"/>
      <c r="TC42" s="26"/>
      <c r="TD42" s="26"/>
      <c r="TE42" s="26"/>
      <c r="TF42" s="26"/>
      <c r="TG42" s="26"/>
      <c r="TH42" s="26"/>
      <c r="TI42" s="26"/>
      <c r="TJ42" s="26"/>
      <c r="TK42" s="26"/>
      <c r="TL42" s="26"/>
      <c r="TM42" s="26"/>
      <c r="TN42" s="26"/>
      <c r="TO42" s="26"/>
      <c r="TP42" s="26"/>
      <c r="TQ42" s="26"/>
      <c r="TR42" s="26"/>
      <c r="TS42" s="26"/>
      <c r="TT42" s="26"/>
      <c r="TU42" s="26"/>
      <c r="TV42" s="26"/>
      <c r="TW42" s="26"/>
      <c r="TX42" s="26"/>
      <c r="TY42" s="26"/>
      <c r="TZ42" s="26"/>
      <c r="UA42" s="26"/>
      <c r="UB42" s="26"/>
      <c r="UC42" s="26"/>
      <c r="UD42" s="26"/>
      <c r="UE42" s="26"/>
      <c r="UF42" s="26"/>
      <c r="UG42" s="26"/>
      <c r="UH42" s="26"/>
      <c r="UI42" s="26"/>
      <c r="UJ42" s="26"/>
      <c r="UK42" s="26"/>
      <c r="UL42" s="26"/>
      <c r="UM42" s="26"/>
      <c r="UN42" s="26"/>
      <c r="UO42" s="26"/>
      <c r="UP42" s="26"/>
      <c r="UQ42" s="26"/>
      <c r="UR42" s="26"/>
      <c r="US42" s="26"/>
      <c r="UT42" s="26"/>
      <c r="UU42" s="26"/>
      <c r="UV42" s="26"/>
      <c r="UW42" s="26"/>
      <c r="UX42" s="26"/>
      <c r="UY42" s="26"/>
      <c r="UZ42" s="26"/>
      <c r="VA42" s="26"/>
      <c r="VB42" s="26"/>
      <c r="VC42" s="26"/>
    </row>
    <row r="43" spans="1:575" s="28" customFormat="1" ht="3" customHeight="1">
      <c r="A43" s="5"/>
      <c r="B43" s="32"/>
      <c r="C43" s="32"/>
      <c r="D43" s="32"/>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9"/>
      <c r="JR43" s="9"/>
      <c r="JS43" s="9"/>
      <c r="JT43" s="9"/>
      <c r="JU43" s="9"/>
      <c r="JV43" s="9"/>
      <c r="JW43" s="9"/>
      <c r="JX43" s="9"/>
      <c r="JY43" s="9"/>
      <c r="JZ43" s="9"/>
      <c r="KA43" s="9"/>
      <c r="KB43" s="9"/>
      <c r="KC43" s="9"/>
      <c r="KD43" s="9"/>
      <c r="KE43" s="9"/>
      <c r="KF43" s="9"/>
      <c r="KG43" s="9"/>
      <c r="KH43" s="9"/>
      <c r="KI43" s="9"/>
      <c r="KJ43" s="9"/>
      <c r="KK43" s="9"/>
      <c r="KL43" s="9"/>
      <c r="KM43" s="9"/>
      <c r="KN43" s="9"/>
      <c r="KO43" s="9"/>
      <c r="KP43" s="9"/>
      <c r="KQ43" s="9"/>
      <c r="KR43" s="9"/>
      <c r="KS43" s="9"/>
      <c r="KT43" s="9"/>
      <c r="KU43" s="9"/>
      <c r="KV43" s="9"/>
      <c r="KW43" s="9"/>
      <c r="KX43" s="9"/>
      <c r="KY43" s="9"/>
      <c r="KZ43" s="9"/>
      <c r="LA43" s="9"/>
      <c r="LB43" s="9"/>
      <c r="LC43" s="9"/>
      <c r="LD43" s="9"/>
      <c r="LE43" s="9"/>
      <c r="LF43" s="9"/>
      <c r="LG43" s="9"/>
      <c r="LH43" s="9"/>
      <c r="LI43" s="9"/>
      <c r="LJ43" s="9"/>
      <c r="LK43" s="9"/>
      <c r="LL43" s="9"/>
      <c r="LM43" s="9"/>
      <c r="LN43" s="9"/>
      <c r="LO43" s="9"/>
      <c r="LP43" s="9"/>
      <c r="LQ43" s="9"/>
      <c r="LR43" s="9"/>
      <c r="LS43" s="9"/>
      <c r="LT43" s="9"/>
      <c r="LU43" s="9"/>
      <c r="LV43" s="9"/>
      <c r="LW43" s="9"/>
      <c r="LX43" s="9"/>
      <c r="LY43" s="9"/>
      <c r="LZ43" s="9"/>
      <c r="MA43" s="9"/>
      <c r="MB43" s="9"/>
      <c r="MC43" s="9"/>
      <c r="MD43" s="9"/>
      <c r="ME43" s="9"/>
      <c r="MF43" s="9"/>
      <c r="MG43" s="9"/>
      <c r="MH43" s="9"/>
      <c r="MI43" s="9"/>
      <c r="MJ43" s="9"/>
      <c r="MK43" s="9"/>
      <c r="ML43" s="9"/>
      <c r="MM43" s="9"/>
      <c r="MN43" s="9"/>
      <c r="MO43" s="9"/>
      <c r="MP43" s="9"/>
      <c r="MQ43" s="9"/>
      <c r="MR43" s="9"/>
      <c r="MS43" s="9"/>
      <c r="MT43" s="9"/>
      <c r="MU43" s="9"/>
      <c r="MV43" s="9"/>
      <c r="MW43" s="9"/>
      <c r="MX43" s="9"/>
      <c r="MY43" s="9"/>
      <c r="MZ43" s="9"/>
      <c r="NA43" s="9"/>
      <c r="NB43" s="9"/>
      <c r="NC43" s="9"/>
      <c r="ND43" s="9"/>
      <c r="NE43" s="9"/>
      <c r="NF43" s="9"/>
      <c r="NG43" s="9"/>
      <c r="NH43" s="9"/>
      <c r="NI43" s="9"/>
      <c r="NJ43" s="9"/>
      <c r="NK43" s="9"/>
      <c r="NL43" s="9"/>
      <c r="NM43" s="9"/>
      <c r="NN43" s="9"/>
      <c r="NO43" s="9"/>
      <c r="NP43" s="9"/>
      <c r="NQ43" s="9"/>
      <c r="NR43" s="9"/>
      <c r="NS43" s="9"/>
      <c r="NT43" s="9"/>
      <c r="NU43" s="9"/>
      <c r="NV43" s="9"/>
      <c r="NW43" s="9"/>
      <c r="NX43" s="9"/>
      <c r="NY43" s="9"/>
      <c r="NZ43" s="9"/>
      <c r="OA43" s="9"/>
      <c r="OB43" s="9"/>
      <c r="OC43" s="9"/>
      <c r="OD43" s="9"/>
      <c r="OE43" s="9"/>
      <c r="OF43" s="9"/>
      <c r="OG43" s="9"/>
      <c r="OH43" s="9"/>
      <c r="OI43" s="9"/>
      <c r="OJ43" s="9"/>
      <c r="OK43" s="9"/>
      <c r="OL43" s="9"/>
      <c r="OM43" s="9"/>
      <c r="ON43" s="9"/>
      <c r="OO43" s="9"/>
      <c r="OP43" s="9"/>
      <c r="OQ43" s="9"/>
      <c r="OR43" s="9"/>
      <c r="OS43" s="9"/>
      <c r="OT43" s="9"/>
      <c r="OU43" s="9"/>
      <c r="OV43" s="9"/>
      <c r="OW43" s="9"/>
      <c r="OX43" s="9"/>
      <c r="OY43" s="9"/>
      <c r="OZ43" s="9"/>
      <c r="PA43" s="9"/>
      <c r="PB43" s="9"/>
      <c r="PC43" s="9"/>
      <c r="PD43" s="9"/>
      <c r="PE43" s="9"/>
      <c r="PF43" s="9"/>
      <c r="PG43" s="9"/>
      <c r="PH43" s="9"/>
      <c r="PI43" s="9"/>
      <c r="PJ43" s="9"/>
      <c r="PK43" s="9"/>
      <c r="PL43" s="9"/>
      <c r="PM43" s="9"/>
      <c r="PN43" s="9"/>
      <c r="PO43" s="9"/>
      <c r="PP43" s="9"/>
      <c r="PQ43" s="9"/>
      <c r="PR43" s="9"/>
      <c r="PS43" s="9"/>
      <c r="PT43" s="9"/>
      <c r="PU43" s="9"/>
      <c r="PV43" s="9"/>
      <c r="PW43" s="9"/>
      <c r="PX43" s="9"/>
      <c r="PY43" s="9"/>
      <c r="PZ43" s="9"/>
      <c r="QA43" s="9"/>
      <c r="QB43" s="9"/>
      <c r="QC43" s="9"/>
      <c r="QD43" s="9"/>
      <c r="QE43" s="9"/>
      <c r="QF43" s="9"/>
      <c r="QG43" s="9"/>
      <c r="QH43" s="9"/>
      <c r="QI43" s="9"/>
      <c r="QJ43" s="9"/>
      <c r="QK43" s="9"/>
      <c r="QL43" s="9"/>
      <c r="QM43" s="9"/>
      <c r="QN43" s="9"/>
      <c r="QO43" s="9"/>
      <c r="QP43" s="9"/>
      <c r="QQ43" s="9"/>
      <c r="QR43" s="9"/>
      <c r="QS43" s="9"/>
      <c r="QT43" s="9"/>
      <c r="QU43" s="9"/>
      <c r="QV43" s="9"/>
      <c r="QW43" s="9"/>
      <c r="QX43" s="9"/>
      <c r="QY43" s="9"/>
      <c r="QZ43" s="9"/>
      <c r="RA43" s="9"/>
      <c r="RB43" s="9"/>
      <c r="RC43" s="9"/>
      <c r="RD43" s="9"/>
      <c r="RE43" s="9"/>
      <c r="RF43" s="9"/>
      <c r="RG43" s="9"/>
      <c r="RH43" s="9"/>
      <c r="RI43" s="9"/>
      <c r="RJ43" s="9"/>
      <c r="RK43" s="9"/>
      <c r="RL43" s="9"/>
      <c r="RM43" s="9"/>
      <c r="RN43" s="9"/>
      <c r="RO43" s="9"/>
      <c r="RP43" s="9"/>
      <c r="RQ43" s="9"/>
      <c r="RR43" s="9"/>
      <c r="RS43" s="9"/>
      <c r="RT43" s="9"/>
      <c r="RU43" s="9"/>
      <c r="RV43" s="9"/>
      <c r="RW43" s="9"/>
      <c r="RX43" s="9"/>
      <c r="RY43" s="9"/>
      <c r="RZ43" s="9"/>
      <c r="SA43" s="9"/>
      <c r="SB43" s="9"/>
      <c r="SC43" s="9"/>
      <c r="SD43" s="9"/>
      <c r="SE43" s="9"/>
      <c r="SF43" s="9"/>
      <c r="SG43" s="9"/>
      <c r="SH43" s="9"/>
      <c r="SI43" s="9"/>
      <c r="SJ43" s="9"/>
      <c r="SK43" s="9"/>
      <c r="SL43" s="9"/>
      <c r="SM43" s="9"/>
      <c r="SN43" s="9"/>
      <c r="SO43" s="9"/>
      <c r="SP43" s="9"/>
      <c r="SQ43" s="9"/>
      <c r="SR43" s="9"/>
      <c r="SS43" s="9"/>
      <c r="ST43" s="9"/>
      <c r="SU43" s="9"/>
      <c r="SV43" s="9"/>
      <c r="SW43" s="9"/>
      <c r="SX43" s="9"/>
      <c r="SY43" s="9"/>
      <c r="SZ43" s="9"/>
      <c r="TA43" s="9"/>
      <c r="TB43" s="9"/>
      <c r="TC43" s="9"/>
      <c r="TD43" s="9"/>
      <c r="TE43" s="9"/>
      <c r="TF43" s="9"/>
      <c r="TG43" s="9"/>
      <c r="TH43" s="9"/>
      <c r="TI43" s="9"/>
      <c r="TJ43" s="9"/>
      <c r="TK43" s="9"/>
      <c r="TL43" s="9"/>
      <c r="TM43" s="9"/>
      <c r="TN43" s="9"/>
      <c r="TO43" s="9"/>
      <c r="TP43" s="9"/>
      <c r="TQ43" s="9"/>
      <c r="TR43" s="9"/>
      <c r="TS43" s="9"/>
      <c r="TT43" s="9"/>
      <c r="TU43" s="9"/>
      <c r="TV43" s="9"/>
      <c r="TW43" s="9"/>
      <c r="TX43" s="9"/>
      <c r="TY43" s="9"/>
      <c r="TZ43" s="9"/>
      <c r="UA43" s="9"/>
      <c r="UB43" s="9"/>
      <c r="UC43" s="9"/>
      <c r="UD43" s="9"/>
      <c r="UE43" s="9"/>
      <c r="UF43" s="9"/>
      <c r="UG43" s="9"/>
      <c r="UH43" s="9"/>
      <c r="UI43" s="9"/>
      <c r="UJ43" s="9"/>
      <c r="UK43" s="9"/>
      <c r="UL43" s="9"/>
      <c r="UM43" s="9"/>
      <c r="UN43" s="9"/>
      <c r="UO43" s="9"/>
      <c r="UP43" s="9"/>
      <c r="UQ43" s="9"/>
      <c r="UR43" s="9"/>
      <c r="US43" s="9"/>
      <c r="UT43" s="9"/>
      <c r="UU43" s="9"/>
      <c r="UV43" s="9"/>
      <c r="UW43" s="9"/>
      <c r="UX43" s="9"/>
      <c r="UY43" s="9"/>
      <c r="UZ43" s="9"/>
      <c r="VA43" s="9"/>
      <c r="VB43" s="9"/>
      <c r="VC43" s="9"/>
    </row>
    <row r="44" spans="1:575" s="25" customFormat="1">
      <c r="A44" s="4" t="s">
        <v>38</v>
      </c>
      <c r="B44" s="30">
        <v>4731254.9899999993</v>
      </c>
      <c r="C44" s="4" t="s">
        <v>39</v>
      </c>
      <c r="D44" s="29">
        <f>IFERROR(B44/B42,0)</f>
        <v>0.87075914105188135</v>
      </c>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c r="IW44" s="26"/>
      <c r="IX44" s="26"/>
      <c r="IY44" s="26"/>
      <c r="IZ44" s="26"/>
      <c r="JA44" s="26"/>
      <c r="JB44" s="26"/>
      <c r="JC44" s="26"/>
      <c r="JD44" s="26"/>
      <c r="JE44" s="26"/>
      <c r="JF44" s="26"/>
      <c r="JG44" s="26"/>
      <c r="JH44" s="26"/>
      <c r="JI44" s="26"/>
      <c r="JJ44" s="26"/>
      <c r="JK44" s="26"/>
      <c r="JL44" s="26"/>
      <c r="JM44" s="26"/>
      <c r="JN44" s="26"/>
      <c r="JO44" s="26"/>
      <c r="JP44" s="26"/>
      <c r="JQ44" s="26"/>
      <c r="JR44" s="26"/>
      <c r="JS44" s="26"/>
      <c r="JT44" s="26"/>
      <c r="JU44" s="26"/>
      <c r="JV44" s="26"/>
      <c r="JW44" s="26"/>
      <c r="JX44" s="26"/>
      <c r="JY44" s="26"/>
      <c r="JZ44" s="26"/>
      <c r="KA44" s="26"/>
      <c r="KB44" s="26"/>
      <c r="KC44" s="26"/>
      <c r="KD44" s="26"/>
      <c r="KE44" s="26"/>
      <c r="KF44" s="26"/>
      <c r="KG44" s="26"/>
      <c r="KH44" s="26"/>
      <c r="KI44" s="26"/>
      <c r="KJ44" s="26"/>
      <c r="KK44" s="26"/>
      <c r="KL44" s="26"/>
      <c r="KM44" s="26"/>
      <c r="KN44" s="26"/>
      <c r="KO44" s="26"/>
      <c r="KP44" s="26"/>
      <c r="KQ44" s="26"/>
      <c r="KR44" s="26"/>
      <c r="KS44" s="26"/>
      <c r="KT44" s="26"/>
      <c r="KU44" s="26"/>
      <c r="KV44" s="26"/>
      <c r="KW44" s="26"/>
      <c r="KX44" s="26"/>
      <c r="KY44" s="26"/>
      <c r="KZ44" s="26"/>
      <c r="LA44" s="26"/>
      <c r="LB44" s="26"/>
      <c r="LC44" s="26"/>
      <c r="LD44" s="26"/>
      <c r="LE44" s="26"/>
      <c r="LF44" s="26"/>
      <c r="LG44" s="26"/>
      <c r="LH44" s="26"/>
      <c r="LI44" s="26"/>
      <c r="LJ44" s="26"/>
      <c r="LK44" s="26"/>
      <c r="LL44" s="26"/>
      <c r="LM44" s="26"/>
      <c r="LN44" s="26"/>
      <c r="LO44" s="26"/>
      <c r="LP44" s="26"/>
      <c r="LQ44" s="26"/>
      <c r="LR44" s="26"/>
      <c r="LS44" s="26"/>
      <c r="LT44" s="26"/>
      <c r="LU44" s="26"/>
      <c r="LV44" s="26"/>
      <c r="LW44" s="26"/>
      <c r="LX44" s="26"/>
      <c r="LY44" s="26"/>
      <c r="LZ44" s="26"/>
      <c r="MA44" s="26"/>
      <c r="MB44" s="26"/>
      <c r="MC44" s="26"/>
      <c r="MD44" s="26"/>
      <c r="ME44" s="26"/>
      <c r="MF44" s="26"/>
      <c r="MG44" s="26"/>
      <c r="MH44" s="26"/>
      <c r="MI44" s="26"/>
      <c r="MJ44" s="26"/>
      <c r="MK44" s="26"/>
      <c r="ML44" s="26"/>
      <c r="MM44" s="26"/>
      <c r="MN44" s="26"/>
      <c r="MO44" s="26"/>
      <c r="MP44" s="26"/>
      <c r="MQ44" s="26"/>
      <c r="MR44" s="26"/>
      <c r="MS44" s="26"/>
      <c r="MT44" s="26"/>
      <c r="MU44" s="26"/>
      <c r="MV44" s="26"/>
      <c r="MW44" s="26"/>
      <c r="MX44" s="26"/>
      <c r="MY44" s="26"/>
      <c r="MZ44" s="26"/>
      <c r="NA44" s="26"/>
      <c r="NB44" s="26"/>
      <c r="NC44" s="26"/>
      <c r="ND44" s="26"/>
      <c r="NE44" s="26"/>
      <c r="NF44" s="26"/>
      <c r="NG44" s="26"/>
      <c r="NH44" s="26"/>
      <c r="NI44" s="26"/>
      <c r="NJ44" s="26"/>
      <c r="NK44" s="26"/>
      <c r="NL44" s="26"/>
      <c r="NM44" s="26"/>
      <c r="NN44" s="26"/>
      <c r="NO44" s="26"/>
      <c r="NP44" s="26"/>
      <c r="NQ44" s="26"/>
      <c r="NR44" s="26"/>
      <c r="NS44" s="26"/>
      <c r="NT44" s="26"/>
      <c r="NU44" s="26"/>
      <c r="NV44" s="26"/>
      <c r="NW44" s="26"/>
      <c r="NX44" s="26"/>
      <c r="NY44" s="26"/>
      <c r="NZ44" s="26"/>
      <c r="OA44" s="26"/>
      <c r="OB44" s="26"/>
      <c r="OC44" s="26"/>
      <c r="OD44" s="26"/>
      <c r="OE44" s="26"/>
      <c r="OF44" s="26"/>
      <c r="OG44" s="26"/>
      <c r="OH44" s="26"/>
      <c r="OI44" s="26"/>
      <c r="OJ44" s="26"/>
      <c r="OK44" s="26"/>
      <c r="OL44" s="26"/>
      <c r="OM44" s="26"/>
      <c r="ON44" s="26"/>
      <c r="OO44" s="26"/>
      <c r="OP44" s="26"/>
      <c r="OQ44" s="26"/>
      <c r="OR44" s="26"/>
      <c r="OS44" s="26"/>
      <c r="OT44" s="26"/>
      <c r="OU44" s="26"/>
      <c r="OV44" s="26"/>
      <c r="OW44" s="26"/>
      <c r="OX44" s="26"/>
      <c r="OY44" s="26"/>
      <c r="OZ44" s="26"/>
      <c r="PA44" s="26"/>
      <c r="PB44" s="26"/>
      <c r="PC44" s="26"/>
      <c r="PD44" s="26"/>
      <c r="PE44" s="26"/>
      <c r="PF44" s="26"/>
      <c r="PG44" s="26"/>
      <c r="PH44" s="26"/>
      <c r="PI44" s="26"/>
      <c r="PJ44" s="26"/>
      <c r="PK44" s="26"/>
      <c r="PL44" s="26"/>
      <c r="PM44" s="26"/>
      <c r="PN44" s="26"/>
      <c r="PO44" s="26"/>
      <c r="PP44" s="26"/>
      <c r="PQ44" s="26"/>
      <c r="PR44" s="26"/>
      <c r="PS44" s="26"/>
      <c r="PT44" s="26"/>
      <c r="PU44" s="26"/>
      <c r="PV44" s="26"/>
      <c r="PW44" s="26"/>
      <c r="PX44" s="26"/>
      <c r="PY44" s="26"/>
      <c r="PZ44" s="26"/>
      <c r="QA44" s="26"/>
      <c r="QB44" s="26"/>
      <c r="QC44" s="26"/>
      <c r="QD44" s="26"/>
      <c r="QE44" s="26"/>
      <c r="QF44" s="26"/>
      <c r="QG44" s="26"/>
      <c r="QH44" s="26"/>
      <c r="QI44" s="26"/>
      <c r="QJ44" s="26"/>
      <c r="QK44" s="26"/>
      <c r="QL44" s="26"/>
      <c r="QM44" s="26"/>
      <c r="QN44" s="26"/>
      <c r="QO44" s="26"/>
      <c r="QP44" s="26"/>
      <c r="QQ44" s="26"/>
      <c r="QR44" s="26"/>
      <c r="QS44" s="26"/>
      <c r="QT44" s="26"/>
      <c r="QU44" s="26"/>
      <c r="QV44" s="26"/>
      <c r="QW44" s="26"/>
      <c r="QX44" s="26"/>
      <c r="QY44" s="26"/>
      <c r="QZ44" s="26"/>
      <c r="RA44" s="26"/>
      <c r="RB44" s="26"/>
      <c r="RC44" s="26"/>
      <c r="RD44" s="26"/>
      <c r="RE44" s="26"/>
      <c r="RF44" s="26"/>
      <c r="RG44" s="26"/>
      <c r="RH44" s="26"/>
      <c r="RI44" s="26"/>
      <c r="RJ44" s="26"/>
      <c r="RK44" s="26"/>
      <c r="RL44" s="26"/>
      <c r="RM44" s="26"/>
      <c r="RN44" s="26"/>
      <c r="RO44" s="26"/>
      <c r="RP44" s="26"/>
      <c r="RQ44" s="26"/>
      <c r="RR44" s="26"/>
      <c r="RS44" s="26"/>
      <c r="RT44" s="26"/>
      <c r="RU44" s="26"/>
      <c r="RV44" s="26"/>
      <c r="RW44" s="26"/>
      <c r="RX44" s="26"/>
      <c r="RY44" s="26"/>
      <c r="RZ44" s="26"/>
      <c r="SA44" s="26"/>
      <c r="SB44" s="26"/>
      <c r="SC44" s="26"/>
      <c r="SD44" s="26"/>
      <c r="SE44" s="26"/>
      <c r="SF44" s="26"/>
      <c r="SG44" s="26"/>
      <c r="SH44" s="26"/>
      <c r="SI44" s="26"/>
      <c r="SJ44" s="26"/>
      <c r="SK44" s="26"/>
      <c r="SL44" s="26"/>
      <c r="SM44" s="26"/>
      <c r="SN44" s="26"/>
      <c r="SO44" s="26"/>
      <c r="SP44" s="26"/>
      <c r="SQ44" s="26"/>
      <c r="SR44" s="26"/>
      <c r="SS44" s="26"/>
      <c r="ST44" s="26"/>
      <c r="SU44" s="26"/>
      <c r="SV44" s="26"/>
      <c r="SW44" s="26"/>
      <c r="SX44" s="26"/>
      <c r="SY44" s="26"/>
      <c r="SZ44" s="26"/>
      <c r="TA44" s="26"/>
      <c r="TB44" s="26"/>
      <c r="TC44" s="26"/>
      <c r="TD44" s="26"/>
      <c r="TE44" s="26"/>
      <c r="TF44" s="26"/>
      <c r="TG44" s="26"/>
      <c r="TH44" s="26"/>
      <c r="TI44" s="26"/>
      <c r="TJ44" s="26"/>
      <c r="TK44" s="26"/>
      <c r="TL44" s="26"/>
      <c r="TM44" s="26"/>
      <c r="TN44" s="26"/>
      <c r="TO44" s="26"/>
      <c r="TP44" s="26"/>
      <c r="TQ44" s="26"/>
      <c r="TR44" s="26"/>
      <c r="TS44" s="26"/>
      <c r="TT44" s="26"/>
      <c r="TU44" s="26"/>
      <c r="TV44" s="26"/>
      <c r="TW44" s="26"/>
      <c r="TX44" s="26"/>
      <c r="TY44" s="26"/>
      <c r="TZ44" s="26"/>
      <c r="UA44" s="26"/>
      <c r="UB44" s="26"/>
      <c r="UC44" s="26"/>
      <c r="UD44" s="26"/>
      <c r="UE44" s="26"/>
      <c r="UF44" s="26"/>
      <c r="UG44" s="26"/>
      <c r="UH44" s="26"/>
      <c r="UI44" s="26"/>
      <c r="UJ44" s="26"/>
      <c r="UK44" s="26"/>
      <c r="UL44" s="26"/>
      <c r="UM44" s="26"/>
      <c r="UN44" s="26"/>
      <c r="UO44" s="26"/>
      <c r="UP44" s="26"/>
      <c r="UQ44" s="26"/>
      <c r="UR44" s="26"/>
      <c r="US44" s="26"/>
      <c r="UT44" s="26"/>
      <c r="UU44" s="26"/>
      <c r="UV44" s="26"/>
      <c r="UW44" s="26"/>
      <c r="UX44" s="26"/>
      <c r="UY44" s="26"/>
      <c r="UZ44" s="26"/>
      <c r="VA44" s="26"/>
      <c r="VB44" s="26"/>
      <c r="VC44" s="26"/>
    </row>
    <row r="45" spans="1:575" ht="3" customHeight="1">
      <c r="A45" s="33"/>
      <c r="B45" s="33"/>
      <c r="C45" s="33"/>
      <c r="D45" s="33"/>
    </row>
    <row r="46" spans="1:575" s="25" customFormat="1">
      <c r="A46" s="4" t="s">
        <v>40</v>
      </c>
      <c r="B46" s="30">
        <f>'[24]Financial Data'!C78</f>
        <v>1163230</v>
      </c>
      <c r="C46" s="31"/>
      <c r="D46" s="31"/>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row>
    <row r="47" spans="1:575" s="25" customFormat="1">
      <c r="A47" s="4"/>
      <c r="B47" s="34"/>
      <c r="C47" s="31"/>
      <c r="D47" s="31"/>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row>
    <row r="48" spans="1:575">
      <c r="A48" s="35" t="s">
        <v>41</v>
      </c>
      <c r="B48" s="19"/>
      <c r="C48" s="19"/>
      <c r="D48" s="19"/>
    </row>
    <row r="49" spans="1:5" ht="132.75" customHeight="1">
      <c r="A49" s="138" t="s">
        <v>132</v>
      </c>
      <c r="B49" s="139"/>
      <c r="C49" s="139"/>
      <c r="D49" s="140"/>
    </row>
    <row r="50" spans="1:5" ht="3.95" customHeight="1">
      <c r="A50" s="33"/>
      <c r="B50" s="33"/>
      <c r="C50" s="33"/>
      <c r="D50" s="33"/>
    </row>
    <row r="51" spans="1:5">
      <c r="A51" s="18" t="s">
        <v>42</v>
      </c>
      <c r="B51" s="19"/>
      <c r="C51" s="123"/>
      <c r="D51" s="124"/>
    </row>
    <row r="52" spans="1:5" ht="108.75" customHeight="1">
      <c r="A52" s="132" t="s">
        <v>43</v>
      </c>
      <c r="B52" s="133"/>
      <c r="C52" s="133"/>
      <c r="D52" s="134"/>
    </row>
    <row r="53" spans="1:5" ht="3" customHeight="1">
      <c r="A53" s="17"/>
      <c r="B53" s="17"/>
      <c r="C53" s="17"/>
      <c r="D53" s="17"/>
    </row>
    <row r="54" spans="1:5">
      <c r="A54" s="35" t="s">
        <v>44</v>
      </c>
      <c r="B54" s="19"/>
      <c r="C54" s="19"/>
      <c r="D54" s="19"/>
    </row>
    <row r="55" spans="1:5" ht="262.5" customHeight="1">
      <c r="A55" s="141" t="s">
        <v>45</v>
      </c>
      <c r="B55" s="142"/>
      <c r="C55" s="142"/>
      <c r="D55" s="143"/>
    </row>
    <row r="56" spans="1:5">
      <c r="A56" s="2"/>
      <c r="B56" s="2"/>
      <c r="C56" s="2"/>
      <c r="D56" s="2"/>
      <c r="E56" s="2"/>
    </row>
    <row r="57" spans="1:5">
      <c r="A57" s="2"/>
      <c r="B57" s="2"/>
      <c r="C57" s="2"/>
      <c r="D57" s="2"/>
      <c r="E57" s="2"/>
    </row>
    <row r="58" spans="1:5">
      <c r="A58" s="2"/>
      <c r="B58" s="2"/>
      <c r="C58" s="2"/>
      <c r="D58" s="2"/>
      <c r="E58" s="2"/>
    </row>
    <row r="59" spans="1:5">
      <c r="A59" s="2"/>
      <c r="B59" s="2"/>
      <c r="C59" s="2"/>
      <c r="D59" s="2"/>
      <c r="E59" s="2"/>
    </row>
    <row r="60" spans="1:5">
      <c r="A60" s="2"/>
      <c r="B60" s="2"/>
      <c r="C60" s="2"/>
      <c r="D60" s="2"/>
      <c r="E60" s="2"/>
    </row>
    <row r="61" spans="1:5">
      <c r="A61" s="2"/>
      <c r="B61" s="2"/>
      <c r="C61" s="2"/>
      <c r="D61" s="2"/>
      <c r="E61" s="2"/>
    </row>
    <row r="62" spans="1:5">
      <c r="A62" s="2"/>
      <c r="B62" s="2"/>
      <c r="C62" s="2"/>
      <c r="D62" s="2"/>
      <c r="E62" s="2"/>
    </row>
    <row r="63" spans="1:5">
      <c r="A63" s="2"/>
      <c r="B63" s="2"/>
      <c r="C63" s="2"/>
      <c r="D63" s="2"/>
      <c r="E63" s="2"/>
    </row>
    <row r="64" spans="1:5">
      <c r="A64" s="2"/>
      <c r="B64" s="2"/>
      <c r="C64" s="2"/>
      <c r="D64" s="2"/>
      <c r="E64" s="2"/>
    </row>
    <row r="65" spans="1:5">
      <c r="A65" s="2"/>
      <c r="B65" s="2"/>
      <c r="C65" s="2"/>
      <c r="D65" s="2"/>
      <c r="E65" s="2"/>
    </row>
    <row r="66" spans="1:5">
      <c r="A66" s="2"/>
      <c r="B66" s="2"/>
      <c r="C66" s="2"/>
      <c r="D66" s="2"/>
      <c r="E66" s="2"/>
    </row>
    <row r="67" spans="1:5">
      <c r="A67" s="2"/>
      <c r="B67" s="2"/>
      <c r="C67" s="2"/>
      <c r="D67" s="2"/>
      <c r="E67" s="2"/>
    </row>
    <row r="68" spans="1:5">
      <c r="A68" s="2"/>
      <c r="B68" s="2"/>
      <c r="C68" s="2"/>
      <c r="D68" s="2"/>
      <c r="E68" s="2"/>
    </row>
    <row r="69" spans="1:5">
      <c r="A69" s="2"/>
      <c r="B69" s="2"/>
      <c r="C69" s="2"/>
      <c r="D69" s="2"/>
      <c r="E69" s="2"/>
    </row>
    <row r="70" spans="1:5">
      <c r="A70" s="2"/>
      <c r="B70" s="2"/>
      <c r="C70" s="2"/>
      <c r="D70" s="2"/>
      <c r="E70" s="2"/>
    </row>
    <row r="71" spans="1:5">
      <c r="A71" s="2"/>
      <c r="B71" s="2"/>
      <c r="C71" s="2"/>
      <c r="D71" s="2"/>
      <c r="E71" s="2"/>
    </row>
    <row r="72" spans="1:5">
      <c r="A72" s="2"/>
      <c r="B72" s="2"/>
      <c r="C72" s="2"/>
      <c r="D72" s="2"/>
      <c r="E72" s="2"/>
    </row>
    <row r="73" spans="1:5">
      <c r="A73" s="2"/>
      <c r="B73" s="2"/>
      <c r="C73" s="2"/>
      <c r="D73" s="2"/>
      <c r="E73" s="2"/>
    </row>
    <row r="74" spans="1:5">
      <c r="A74" s="2"/>
      <c r="B74" s="2"/>
      <c r="C74" s="2"/>
      <c r="D74" s="2"/>
      <c r="E74" s="2"/>
    </row>
    <row r="75" spans="1:5">
      <c r="A75" s="2"/>
      <c r="B75" s="2"/>
      <c r="C75" s="2"/>
      <c r="D75" s="2"/>
      <c r="E75" s="2"/>
    </row>
    <row r="76" spans="1:5">
      <c r="A76" s="2"/>
      <c r="B76" s="2"/>
      <c r="C76" s="2"/>
      <c r="D76" s="2"/>
      <c r="E76" s="2"/>
    </row>
    <row r="77" spans="1:5">
      <c r="A77" s="2"/>
      <c r="B77" s="2"/>
      <c r="C77" s="2"/>
      <c r="D77" s="2"/>
      <c r="E77" s="2"/>
    </row>
    <row r="78" spans="1:5">
      <c r="A78" s="2"/>
      <c r="B78" s="2"/>
      <c r="C78" s="2"/>
      <c r="D78" s="2"/>
      <c r="E78" s="2"/>
    </row>
    <row r="79" spans="1:5">
      <c r="A79" s="2"/>
      <c r="B79" s="2"/>
      <c r="C79" s="2"/>
      <c r="D79" s="2"/>
      <c r="E79" s="2"/>
    </row>
    <row r="80" spans="1:5">
      <c r="A80" s="2"/>
      <c r="B80" s="2"/>
      <c r="C80" s="2"/>
      <c r="D80" s="2"/>
      <c r="E80" s="2"/>
    </row>
    <row r="81" spans="1:5">
      <c r="A81" s="2"/>
      <c r="B81" s="2"/>
      <c r="C81" s="2"/>
      <c r="D81" s="2"/>
      <c r="E81" s="2"/>
    </row>
  </sheetData>
  <mergeCells count="35">
    <mergeCell ref="C41:D41"/>
    <mergeCell ref="A49:D49"/>
    <mergeCell ref="C51:D51"/>
    <mergeCell ref="A52:D52"/>
    <mergeCell ref="A55:D55"/>
    <mergeCell ref="C39:D39"/>
    <mergeCell ref="C25:D25"/>
    <mergeCell ref="A26:D26"/>
    <mergeCell ref="C27:D27"/>
    <mergeCell ref="C28:D28"/>
    <mergeCell ref="A29:D29"/>
    <mergeCell ref="C30:D30"/>
    <mergeCell ref="A31:D31"/>
    <mergeCell ref="A32:D32"/>
    <mergeCell ref="A33:D33"/>
    <mergeCell ref="B34:D34"/>
    <mergeCell ref="B36:D36"/>
    <mergeCell ref="C24:D24"/>
    <mergeCell ref="B11:D11"/>
    <mergeCell ref="C13:D13"/>
    <mergeCell ref="C14:D14"/>
    <mergeCell ref="B15:D15"/>
    <mergeCell ref="C16:D16"/>
    <mergeCell ref="C17:D17"/>
    <mergeCell ref="C18:D18"/>
    <mergeCell ref="B19:D19"/>
    <mergeCell ref="C21:D21"/>
    <mergeCell ref="C22:D22"/>
    <mergeCell ref="B23:D23"/>
    <mergeCell ref="B9:D9"/>
    <mergeCell ref="A1:D1"/>
    <mergeCell ref="A2:D2"/>
    <mergeCell ref="A3:D3"/>
    <mergeCell ref="A5:D5"/>
    <mergeCell ref="B7:D7"/>
  </mergeCells>
  <dataValidations count="1">
    <dataValidation allowBlank="1" showInputMessage="1" sqref="B34:D34"/>
  </dataValidations>
  <pageMargins left="0.4" right="0.4" top="0.2" bottom="0.2" header="0.3" footer="0.3"/>
  <pageSetup orientation="portrait" r:id="rId1"/>
  <rowBreaks count="1" manualBreakCount="1">
    <brk id="32" max="3" man="1"/>
  </rowBreaks>
  <extLst>
    <ext xmlns:x14="http://schemas.microsoft.com/office/spreadsheetml/2009/9/main" uri="{CCE6A557-97BC-4b89-ADB6-D9C93CAAB3DF}">
      <x14:dataValidations xmlns:xm="http://schemas.microsoft.com/office/excel/2006/main" count="3">
        <x14:dataValidation type="list" allowBlank="1" showInputMessage="1">
          <x14:formula1>
            <xm:f>'C:\Users\bh131\AppData\Local\Microsoft\Windows\INetCache\Content.Outlook\TS23TB78\[Transportation FY 2021 BoR Mand Forms_10-25-19  FINAL.xlsx]Validation'!#REF!</xm:f>
          </x14:formula1>
          <xm:sqref>B7:D7</xm:sqref>
        </x14:dataValidation>
        <x14:dataValidation type="list" allowBlank="1" showInputMessage="1" showErrorMessage="1">
          <x14:formula1>
            <xm:f>'C:\Users\bh131\AppData\Local\Microsoft\Windows\INetCache\Content.Outlook\TS23TB78\[Transportation FY 2021 BoR Mand Forms_10-25-19  FINAL.xlsx]Validation'!#REF!</xm:f>
          </x14:formula1>
          <xm:sqref>B15:D15</xm:sqref>
        </x14:dataValidation>
        <x14:dataValidation type="list" allowBlank="1" showInputMessage="1" showErrorMessage="1">
          <x14:formula1>
            <xm:f>'C:\Users\bh131\AppData\Local\Microsoft\Windows\INetCache\Content.Outlook\TS23TB78\[Transportation FY 2021 BoR Mand Forms_10-25-19  FINAL.xlsx]Validation'!#REF!</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6"/>
  <sheetViews>
    <sheetView showGridLines="0" zoomScaleNormal="100" zoomScaleSheetLayoutView="80" workbookViewId="0">
      <selection activeCell="I32" sqref="I32"/>
    </sheetView>
  </sheetViews>
  <sheetFormatPr defaultRowHeight="12.75"/>
  <cols>
    <col min="1" max="1" width="23.28515625" style="36" customWidth="1"/>
    <col min="2" max="6" width="12" style="36" customWidth="1"/>
    <col min="7" max="9" width="14.140625" style="36" customWidth="1"/>
    <col min="10" max="16384" width="9.140625" style="36"/>
  </cols>
  <sheetData>
    <row r="1" spans="1:9" ht="15">
      <c r="A1" s="144" t="str">
        <f>[25]Summary!A2</f>
        <v>Mandatory Fee Detail &amp; Request Form</v>
      </c>
      <c r="B1" s="144"/>
      <c r="C1" s="144"/>
      <c r="D1" s="144"/>
      <c r="E1" s="144"/>
      <c r="F1" s="144"/>
      <c r="G1" s="144"/>
      <c r="H1" s="144"/>
      <c r="I1" s="144"/>
    </row>
    <row r="2" spans="1:9">
      <c r="A2" s="145" t="str">
        <f>[25]Summary!A1</f>
        <v>University System of Georgia</v>
      </c>
      <c r="B2" s="145"/>
      <c r="C2" s="145"/>
      <c r="D2" s="145"/>
      <c r="E2" s="145"/>
      <c r="F2" s="145"/>
      <c r="G2" s="145"/>
      <c r="H2" s="145"/>
      <c r="I2" s="145"/>
    </row>
    <row r="3" spans="1:9">
      <c r="A3" s="145" t="str">
        <f>[25]Summary!B7</f>
        <v>Georgia Institute of Technology</v>
      </c>
      <c r="B3" s="145"/>
      <c r="C3" s="145"/>
      <c r="D3" s="145"/>
      <c r="E3" s="145"/>
      <c r="F3" s="145"/>
      <c r="G3" s="145"/>
      <c r="H3" s="145"/>
      <c r="I3" s="145"/>
    </row>
    <row r="4" spans="1:9">
      <c r="A4" s="146" t="s">
        <v>4</v>
      </c>
      <c r="B4" s="146"/>
      <c r="C4" s="146"/>
      <c r="D4" s="146"/>
      <c r="E4" s="146"/>
      <c r="F4" s="146"/>
      <c r="G4" s="146"/>
      <c r="H4" s="146"/>
      <c r="I4" s="146"/>
    </row>
    <row r="5" spans="1:9" ht="6" customHeight="1">
      <c r="A5" s="37"/>
      <c r="B5" s="37"/>
      <c r="C5" s="37"/>
      <c r="D5" s="37"/>
      <c r="E5" s="37"/>
      <c r="F5" s="37"/>
      <c r="G5" s="37"/>
      <c r="H5" s="37"/>
      <c r="I5" s="37"/>
    </row>
    <row r="6" spans="1:9" ht="30" customHeight="1">
      <c r="A6" s="147" t="s">
        <v>46</v>
      </c>
      <c r="B6" s="147"/>
      <c r="C6" s="147"/>
      <c r="D6" s="147"/>
      <c r="E6" s="147"/>
      <c r="F6" s="147"/>
      <c r="G6" s="147"/>
      <c r="H6" s="147"/>
      <c r="I6" s="147"/>
    </row>
    <row r="7" spans="1:9" ht="6" customHeight="1">
      <c r="A7" s="38"/>
      <c r="B7" s="37"/>
      <c r="C7" s="37"/>
      <c r="D7" s="37"/>
      <c r="E7" s="37"/>
      <c r="F7" s="37"/>
      <c r="G7" s="37"/>
      <c r="H7" s="37"/>
      <c r="I7" s="37"/>
    </row>
    <row r="8" spans="1:9" ht="47.25">
      <c r="A8" s="39" t="s">
        <v>47</v>
      </c>
      <c r="B8" s="40" t="s">
        <v>48</v>
      </c>
      <c r="C8" s="40" t="s">
        <v>49</v>
      </c>
      <c r="D8" s="40" t="s">
        <v>50</v>
      </c>
      <c r="E8" s="40" t="s">
        <v>51</v>
      </c>
      <c r="F8" s="40" t="s">
        <v>52</v>
      </c>
      <c r="G8" s="40" t="s">
        <v>53</v>
      </c>
      <c r="H8" s="40" t="s">
        <v>54</v>
      </c>
      <c r="I8" s="41" t="s">
        <v>55</v>
      </c>
    </row>
    <row r="9" spans="1:9" s="44" customFormat="1" ht="15.75">
      <c r="A9" s="42"/>
      <c r="B9" s="43"/>
      <c r="C9" s="43"/>
      <c r="D9" s="43"/>
      <c r="E9" s="43"/>
      <c r="F9" s="43"/>
      <c r="G9" s="43"/>
      <c r="H9" s="43"/>
      <c r="I9" s="43"/>
    </row>
    <row r="10" spans="1:9" ht="15">
      <c r="A10" s="45" t="s">
        <v>56</v>
      </c>
      <c r="B10" s="46"/>
      <c r="C10" s="46"/>
      <c r="D10" s="46"/>
      <c r="E10" s="47"/>
      <c r="F10" s="47"/>
      <c r="G10" s="47"/>
      <c r="H10" s="47"/>
      <c r="I10" s="48"/>
    </row>
    <row r="11" spans="1:9">
      <c r="A11" s="49" t="s">
        <v>57</v>
      </c>
      <c r="B11" s="50">
        <v>85</v>
      </c>
      <c r="C11" s="50">
        <v>85</v>
      </c>
      <c r="D11" s="50">
        <v>85</v>
      </c>
      <c r="E11" s="51">
        <v>15473</v>
      </c>
      <c r="F11" s="51">
        <v>23175</v>
      </c>
      <c r="G11" s="52">
        <f>C11*F11</f>
        <v>1969875</v>
      </c>
      <c r="H11" s="52">
        <f>I11-G11</f>
        <v>0</v>
      </c>
      <c r="I11" s="52">
        <f>F11*D11</f>
        <v>1969875</v>
      </c>
    </row>
    <row r="12" spans="1:9">
      <c r="A12" s="49" t="s">
        <v>58</v>
      </c>
      <c r="B12" s="50">
        <v>85</v>
      </c>
      <c r="C12" s="50">
        <v>85</v>
      </c>
      <c r="D12" s="50">
        <v>85</v>
      </c>
      <c r="E12" s="51">
        <v>5259</v>
      </c>
      <c r="F12" s="51"/>
      <c r="G12" s="52">
        <f>C12*F12</f>
        <v>0</v>
      </c>
      <c r="H12" s="52">
        <f>I12-G12</f>
        <v>0</v>
      </c>
      <c r="I12" s="52">
        <f>F12*D12</f>
        <v>0</v>
      </c>
    </row>
    <row r="13" spans="1:9">
      <c r="A13" s="49" t="s">
        <v>59</v>
      </c>
      <c r="B13" s="50">
        <v>85</v>
      </c>
      <c r="C13" s="50">
        <v>85</v>
      </c>
      <c r="D13" s="50">
        <v>85</v>
      </c>
      <c r="E13" s="51">
        <v>974</v>
      </c>
      <c r="F13" s="51"/>
      <c r="G13" s="52">
        <f>C13*F13</f>
        <v>0</v>
      </c>
      <c r="H13" s="52">
        <f>I13-G13</f>
        <v>0</v>
      </c>
      <c r="I13" s="52">
        <f>F13*D13</f>
        <v>0</v>
      </c>
    </row>
    <row r="14" spans="1:9">
      <c r="A14" s="49" t="s">
        <v>60</v>
      </c>
      <c r="B14" s="50">
        <v>85</v>
      </c>
      <c r="C14" s="50">
        <v>85</v>
      </c>
      <c r="D14" s="50">
        <v>85</v>
      </c>
      <c r="E14" s="51">
        <v>1211</v>
      </c>
      <c r="F14" s="51"/>
      <c r="G14" s="52">
        <f>C14*F14</f>
        <v>0</v>
      </c>
      <c r="H14" s="52">
        <f>I14-G14</f>
        <v>0</v>
      </c>
      <c r="I14" s="52">
        <f>F14*D14</f>
        <v>0</v>
      </c>
    </row>
    <row r="15" spans="1:9">
      <c r="A15" s="53" t="s">
        <v>61</v>
      </c>
      <c r="B15" s="54"/>
      <c r="C15" s="54"/>
      <c r="D15" s="54"/>
      <c r="E15" s="55">
        <f>SUM(E11:E14)</f>
        <v>22917</v>
      </c>
      <c r="F15" s="55">
        <f>SUM(F11:F14)</f>
        <v>23175</v>
      </c>
      <c r="G15" s="56">
        <f>SUM(G11:G14)</f>
        <v>1969875</v>
      </c>
      <c r="H15" s="56">
        <f>SUM(H11:H14)</f>
        <v>0</v>
      </c>
      <c r="I15" s="56">
        <f>SUM(I11:I14)</f>
        <v>1969875</v>
      </c>
    </row>
    <row r="16" spans="1:9" s="61" customFormat="1" ht="8.1" customHeight="1">
      <c r="A16" s="57"/>
      <c r="B16" s="58"/>
      <c r="C16" s="58"/>
      <c r="D16" s="58"/>
      <c r="E16" s="59"/>
      <c r="F16" s="59"/>
      <c r="G16" s="60"/>
      <c r="H16" s="60"/>
      <c r="I16" s="60"/>
    </row>
    <row r="17" spans="1:9" ht="15">
      <c r="A17" s="62" t="s">
        <v>62</v>
      </c>
      <c r="B17" s="58"/>
      <c r="C17" s="58"/>
      <c r="D17" s="58"/>
      <c r="E17" s="59"/>
      <c r="F17" s="59"/>
      <c r="G17" s="60"/>
      <c r="H17" s="60"/>
      <c r="I17" s="60"/>
    </row>
    <row r="18" spans="1:9">
      <c r="A18" s="49" t="s">
        <v>57</v>
      </c>
      <c r="B18" s="50">
        <v>85</v>
      </c>
      <c r="C18" s="50">
        <v>85</v>
      </c>
      <c r="D18" s="50">
        <v>85</v>
      </c>
      <c r="E18" s="51">
        <v>13897</v>
      </c>
      <c r="F18" s="51">
        <v>20625.75</v>
      </c>
      <c r="G18" s="52">
        <f>D18*F18</f>
        <v>1753188.75</v>
      </c>
      <c r="H18" s="52">
        <f>I18-G18</f>
        <v>0</v>
      </c>
      <c r="I18" s="52">
        <f>C18*F18</f>
        <v>1753188.75</v>
      </c>
    </row>
    <row r="19" spans="1:9">
      <c r="A19" s="49" t="s">
        <v>58</v>
      </c>
      <c r="B19" s="50">
        <v>85</v>
      </c>
      <c r="C19" s="50">
        <v>85</v>
      </c>
      <c r="D19" s="50">
        <v>85</v>
      </c>
      <c r="E19" s="51">
        <v>4481</v>
      </c>
      <c r="F19" s="51"/>
      <c r="G19" s="52">
        <f>C19*F19</f>
        <v>0</v>
      </c>
      <c r="H19" s="52">
        <f>I19-G19</f>
        <v>0</v>
      </c>
      <c r="I19" s="52">
        <f>F19*D19</f>
        <v>0</v>
      </c>
    </row>
    <row r="20" spans="1:9">
      <c r="A20" s="49" t="s">
        <v>59</v>
      </c>
      <c r="B20" s="50">
        <v>85</v>
      </c>
      <c r="C20" s="50">
        <v>85</v>
      </c>
      <c r="D20" s="50">
        <v>85</v>
      </c>
      <c r="E20" s="51">
        <v>976</v>
      </c>
      <c r="F20" s="51"/>
      <c r="G20" s="52">
        <f>C20*F20</f>
        <v>0</v>
      </c>
      <c r="H20" s="52">
        <f>I20-G20</f>
        <v>0</v>
      </c>
      <c r="I20" s="52">
        <f>F20*D20</f>
        <v>0</v>
      </c>
    </row>
    <row r="21" spans="1:9">
      <c r="A21" s="49" t="s">
        <v>60</v>
      </c>
      <c r="B21" s="50">
        <v>85</v>
      </c>
      <c r="C21" s="50">
        <v>85</v>
      </c>
      <c r="D21" s="50">
        <v>85</v>
      </c>
      <c r="E21" s="51">
        <v>1060</v>
      </c>
      <c r="F21" s="51"/>
      <c r="G21" s="52">
        <f>C21*F21</f>
        <v>0</v>
      </c>
      <c r="H21" s="52">
        <f>I21-G21</f>
        <v>0</v>
      </c>
      <c r="I21" s="52">
        <f>F21*D21</f>
        <v>0</v>
      </c>
    </row>
    <row r="22" spans="1:9">
      <c r="A22" s="53" t="s">
        <v>63</v>
      </c>
      <c r="B22" s="54"/>
      <c r="C22" s="54"/>
      <c r="D22" s="54"/>
      <c r="E22" s="55">
        <f>SUM(E18:E21)</f>
        <v>20414</v>
      </c>
      <c r="F22" s="55">
        <f t="shared" ref="F22:I22" si="0">SUM(F18:F21)</f>
        <v>20625.75</v>
      </c>
      <c r="G22" s="56">
        <f t="shared" si="0"/>
        <v>1753188.75</v>
      </c>
      <c r="H22" s="56">
        <f t="shared" si="0"/>
        <v>0</v>
      </c>
      <c r="I22" s="56">
        <f t="shared" si="0"/>
        <v>1753188.75</v>
      </c>
    </row>
    <row r="23" spans="1:9" s="61" customFormat="1" ht="8.1" customHeight="1">
      <c r="A23" s="57"/>
      <c r="B23" s="58"/>
      <c r="C23" s="58"/>
      <c r="D23" s="58"/>
      <c r="E23" s="59"/>
      <c r="F23" s="59"/>
      <c r="G23" s="60"/>
      <c r="H23" s="60"/>
      <c r="I23" s="60"/>
    </row>
    <row r="24" spans="1:9" ht="15">
      <c r="A24" s="63" t="s">
        <v>8</v>
      </c>
      <c r="B24" s="64"/>
      <c r="C24" s="64"/>
      <c r="D24" s="64"/>
      <c r="E24" s="65"/>
      <c r="F24" s="65"/>
      <c r="G24" s="66"/>
      <c r="H24" s="66"/>
      <c r="I24" s="66"/>
    </row>
    <row r="25" spans="1:9">
      <c r="A25" s="49" t="s">
        <v>57</v>
      </c>
      <c r="B25" s="50">
        <v>54</v>
      </c>
      <c r="C25" s="50">
        <v>57</v>
      </c>
      <c r="D25" s="50">
        <v>57</v>
      </c>
      <c r="E25" s="51">
        <v>2160</v>
      </c>
      <c r="F25" s="51">
        <v>6955</v>
      </c>
      <c r="G25" s="52">
        <f>C25*F25</f>
        <v>396435</v>
      </c>
      <c r="H25" s="52">
        <f>I25-G25</f>
        <v>0</v>
      </c>
      <c r="I25" s="52">
        <f>F25*D25</f>
        <v>396435</v>
      </c>
    </row>
    <row r="26" spans="1:9">
      <c r="A26" s="49" t="s">
        <v>58</v>
      </c>
      <c r="B26" s="50">
        <v>54</v>
      </c>
      <c r="C26" s="50">
        <v>57</v>
      </c>
      <c r="D26" s="50">
        <v>57</v>
      </c>
      <c r="E26" s="51">
        <v>1476</v>
      </c>
      <c r="F26" s="51"/>
      <c r="G26" s="52">
        <f>C26*F26</f>
        <v>0</v>
      </c>
      <c r="H26" s="52">
        <f>I26-G26</f>
        <v>0</v>
      </c>
      <c r="I26" s="52">
        <f>F26*D26</f>
        <v>0</v>
      </c>
    </row>
    <row r="27" spans="1:9">
      <c r="A27" s="49" t="s">
        <v>59</v>
      </c>
      <c r="B27" s="50">
        <v>54</v>
      </c>
      <c r="C27" s="50">
        <v>57</v>
      </c>
      <c r="D27" s="50">
        <v>57</v>
      </c>
      <c r="E27" s="51">
        <v>2525</v>
      </c>
      <c r="F27" s="51"/>
      <c r="G27" s="52">
        <f>C27*F27</f>
        <v>0</v>
      </c>
      <c r="H27" s="52">
        <f>I27-G27</f>
        <v>0</v>
      </c>
      <c r="I27" s="52">
        <f>F27*D27</f>
        <v>0</v>
      </c>
    </row>
    <row r="28" spans="1:9">
      <c r="A28" s="49" t="s">
        <v>60</v>
      </c>
      <c r="B28" s="50">
        <v>54</v>
      </c>
      <c r="C28" s="50">
        <v>57</v>
      </c>
      <c r="D28" s="50">
        <v>57</v>
      </c>
      <c r="E28" s="51">
        <v>943</v>
      </c>
      <c r="F28" s="51"/>
      <c r="G28" s="52">
        <f>C28*F28</f>
        <v>0</v>
      </c>
      <c r="H28" s="52">
        <f>I28-G28</f>
        <v>0</v>
      </c>
      <c r="I28" s="52">
        <f>F28*D28</f>
        <v>0</v>
      </c>
    </row>
    <row r="29" spans="1:9">
      <c r="A29" s="53" t="s">
        <v>64</v>
      </c>
      <c r="B29" s="54"/>
      <c r="C29" s="54"/>
      <c r="D29" s="54"/>
      <c r="E29" s="55">
        <f>SUM(E25:E28)</f>
        <v>7104</v>
      </c>
      <c r="F29" s="55">
        <f t="shared" ref="F29:I29" si="1">SUM(F25:F28)</f>
        <v>6955</v>
      </c>
      <c r="G29" s="56">
        <f t="shared" si="1"/>
        <v>396435</v>
      </c>
      <c r="H29" s="56">
        <f t="shared" si="1"/>
        <v>0</v>
      </c>
      <c r="I29" s="56">
        <f t="shared" si="1"/>
        <v>396435</v>
      </c>
    </row>
    <row r="30" spans="1:9" ht="8.1" customHeight="1">
      <c r="A30" s="57"/>
      <c r="B30" s="58"/>
      <c r="C30" s="58"/>
      <c r="D30" s="58"/>
      <c r="E30" s="59"/>
      <c r="F30" s="59"/>
      <c r="G30" s="60"/>
      <c r="H30" s="60"/>
      <c r="I30" s="60"/>
    </row>
    <row r="31" spans="1:9">
      <c r="A31" s="67" t="s">
        <v>65</v>
      </c>
      <c r="B31" s="68"/>
      <c r="C31" s="68"/>
      <c r="D31" s="68"/>
      <c r="E31" s="69">
        <f>E29+E22+E15</f>
        <v>50435</v>
      </c>
      <c r="F31" s="69">
        <f t="shared" ref="F31:I31" si="2">F29+F22+F15</f>
        <v>50755.75</v>
      </c>
      <c r="G31" s="70">
        <f t="shared" si="2"/>
        <v>4119498.75</v>
      </c>
      <c r="H31" s="70">
        <f t="shared" si="2"/>
        <v>0</v>
      </c>
      <c r="I31" s="70">
        <f t="shared" si="2"/>
        <v>4119498.75</v>
      </c>
    </row>
    <row r="32" spans="1:9" ht="13.15" customHeight="1">
      <c r="E32" s="71" t="s">
        <v>11</v>
      </c>
    </row>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row r="46" ht="13.15" customHeight="1"/>
    <row r="47" ht="13.15" customHeight="1"/>
    <row r="48" ht="13.15" customHeight="1"/>
    <row r="49" ht="13.15" customHeight="1"/>
    <row r="50" ht="13.15" customHeight="1"/>
    <row r="51" ht="13.15" customHeight="1"/>
    <row r="52" ht="13.15" customHeight="1"/>
    <row r="53" ht="13.15" customHeight="1"/>
    <row r="54" ht="13.15" customHeight="1"/>
    <row r="55" ht="13.15" customHeight="1"/>
    <row r="56" ht="13.15" customHeight="1"/>
    <row r="57" ht="13.15" customHeight="1"/>
    <row r="58" ht="13.15" customHeight="1"/>
    <row r="59" ht="13.15" customHeight="1"/>
    <row r="60" ht="13.15" customHeight="1"/>
    <row r="61" ht="13.15" customHeight="1"/>
    <row r="62" ht="13.15" customHeight="1"/>
    <row r="63" ht="13.15" customHeight="1"/>
    <row r="64"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row r="138" ht="13.15" customHeight="1"/>
    <row r="139" ht="13.15" customHeight="1"/>
    <row r="140" ht="13.15" customHeight="1"/>
    <row r="141" ht="13.15" customHeight="1"/>
    <row r="142" ht="13.15" customHeight="1"/>
    <row r="143" ht="13.15" customHeight="1"/>
    <row r="144" ht="13.15" customHeight="1"/>
    <row r="145" ht="13.15" customHeight="1"/>
    <row r="146" ht="13.15" customHeight="1"/>
  </sheetData>
  <mergeCells count="5">
    <mergeCell ref="A1:I1"/>
    <mergeCell ref="A2:I2"/>
    <mergeCell ref="A3:I3"/>
    <mergeCell ref="A4:I4"/>
    <mergeCell ref="A6:I6"/>
  </mergeCells>
  <printOptions horizontalCentered="1"/>
  <pageMargins left="0.25" right="0.25" top="0.25" bottom="0.25" header="0.5" footer="0.5"/>
  <pageSetup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4"/>
  <sheetViews>
    <sheetView showGridLines="0" topLeftCell="A31" zoomScale="90" zoomScaleNormal="90" zoomScaleSheetLayoutView="80" workbookViewId="0">
      <selection activeCell="E71" sqref="E71"/>
    </sheetView>
  </sheetViews>
  <sheetFormatPr defaultRowHeight="12.75"/>
  <cols>
    <col min="1" max="1" width="39" style="36" customWidth="1"/>
    <col min="2" max="4" width="14.7109375" style="36" customWidth="1"/>
    <col min="5" max="7" width="15.7109375" style="36" customWidth="1"/>
    <col min="8" max="16384" width="9.140625" style="36"/>
  </cols>
  <sheetData>
    <row r="1" spans="1:7" ht="15">
      <c r="A1" s="144" t="str">
        <f>[25]Summary!A2</f>
        <v>Mandatory Fee Detail &amp; Request Form</v>
      </c>
      <c r="B1" s="144"/>
      <c r="C1" s="144"/>
      <c r="D1" s="144"/>
      <c r="E1" s="144"/>
      <c r="F1" s="144"/>
      <c r="G1" s="144"/>
    </row>
    <row r="2" spans="1:7">
      <c r="A2" s="145" t="str">
        <f>[25]Summary!A1</f>
        <v>University System of Georgia</v>
      </c>
      <c r="B2" s="145"/>
      <c r="C2" s="145"/>
      <c r="D2" s="145"/>
      <c r="E2" s="145"/>
      <c r="F2" s="145"/>
      <c r="G2" s="145"/>
    </row>
    <row r="3" spans="1:7">
      <c r="A3" s="145" t="str">
        <f>[25]Summary!B7</f>
        <v>Georgia Institute of Technology</v>
      </c>
      <c r="B3" s="145"/>
      <c r="C3" s="145"/>
      <c r="D3" s="145"/>
      <c r="E3" s="145"/>
      <c r="F3" s="145"/>
      <c r="G3" s="145"/>
    </row>
    <row r="4" spans="1:7">
      <c r="A4" s="146" t="str">
        <f>[25]Summary!B11</f>
        <v>Transportation</v>
      </c>
      <c r="B4" s="146"/>
      <c r="C4" s="146"/>
      <c r="D4" s="146"/>
      <c r="E4" s="146"/>
      <c r="F4" s="146"/>
      <c r="G4" s="146"/>
    </row>
    <row r="5" spans="1:7" ht="6" customHeight="1">
      <c r="A5" s="37"/>
      <c r="B5" s="37"/>
      <c r="C5" s="37"/>
      <c r="D5" s="37"/>
      <c r="E5" s="37"/>
      <c r="F5" s="37"/>
      <c r="G5" s="37"/>
    </row>
    <row r="6" spans="1:7" ht="27.95" customHeight="1">
      <c r="A6" s="151" t="s">
        <v>66</v>
      </c>
      <c r="B6" s="151"/>
      <c r="C6" s="151"/>
      <c r="D6" s="151"/>
      <c r="E6" s="151"/>
      <c r="F6" s="151"/>
      <c r="G6" s="151"/>
    </row>
    <row r="7" spans="1:7" ht="6" customHeight="1">
      <c r="A7" s="38"/>
      <c r="B7" s="72"/>
      <c r="C7" s="73"/>
      <c r="D7" s="73"/>
      <c r="E7" s="73"/>
      <c r="F7" s="73"/>
      <c r="G7" s="73"/>
    </row>
    <row r="8" spans="1:7" ht="25.5">
      <c r="A8" s="74"/>
      <c r="B8" s="75" t="s">
        <v>67</v>
      </c>
      <c r="C8" s="75" t="s">
        <v>68</v>
      </c>
      <c r="D8" s="75" t="s">
        <v>69</v>
      </c>
      <c r="E8" s="75" t="s">
        <v>70</v>
      </c>
      <c r="F8" s="75" t="s">
        <v>54</v>
      </c>
      <c r="G8" s="75" t="s">
        <v>55</v>
      </c>
    </row>
    <row r="9" spans="1:7">
      <c r="A9" s="76" t="s">
        <v>71</v>
      </c>
      <c r="B9" s="77"/>
      <c r="C9" s="77"/>
      <c r="D9" s="78"/>
      <c r="E9" s="78"/>
      <c r="F9" s="78"/>
      <c r="G9" s="78"/>
    </row>
    <row r="10" spans="1:7">
      <c r="A10" s="152" t="s">
        <v>72</v>
      </c>
      <c r="B10" s="153"/>
      <c r="C10" s="153"/>
      <c r="D10" s="153"/>
      <c r="E10" s="153"/>
      <c r="F10" s="153"/>
      <c r="G10" s="154"/>
    </row>
    <row r="11" spans="1:7">
      <c r="A11" s="79" t="s">
        <v>73</v>
      </c>
      <c r="B11" s="80">
        <v>3932654</v>
      </c>
      <c r="C11" s="80">
        <v>4009576</v>
      </c>
      <c r="D11" s="80">
        <v>4088063</v>
      </c>
      <c r="E11" s="80">
        <v>4119498.75</v>
      </c>
      <c r="F11" s="80">
        <f>'[24]Revenue Projections'!H31</f>
        <v>0</v>
      </c>
      <c r="G11" s="80">
        <f>'[24]Revenue Projections'!I31</f>
        <v>4119498.75</v>
      </c>
    </row>
    <row r="12" spans="1:7">
      <c r="A12" s="81" t="s">
        <v>74</v>
      </c>
      <c r="B12" s="80"/>
      <c r="C12" s="80"/>
      <c r="D12" s="80"/>
      <c r="E12" s="80"/>
      <c r="F12" s="80"/>
      <c r="G12" s="82">
        <f t="shared" ref="G12:G32" si="0">E12+F12</f>
        <v>0</v>
      </c>
    </row>
    <row r="13" spans="1:7">
      <c r="A13" s="79" t="s">
        <v>75</v>
      </c>
      <c r="B13" s="80"/>
      <c r="C13" s="80"/>
      <c r="D13" s="80"/>
      <c r="E13" s="80"/>
      <c r="F13" s="80"/>
      <c r="G13" s="82">
        <f t="shared" si="0"/>
        <v>0</v>
      </c>
    </row>
    <row r="14" spans="1:7">
      <c r="A14" s="148" t="s">
        <v>76</v>
      </c>
      <c r="B14" s="149"/>
      <c r="C14" s="149"/>
      <c r="D14" s="149"/>
      <c r="E14" s="149"/>
      <c r="F14" s="149"/>
      <c r="G14" s="150"/>
    </row>
    <row r="15" spans="1:7">
      <c r="A15" s="79" t="s">
        <v>77</v>
      </c>
      <c r="B15" s="80"/>
      <c r="C15" s="80"/>
      <c r="D15" s="80"/>
      <c r="E15" s="80"/>
      <c r="F15" s="80"/>
      <c r="G15" s="82">
        <f t="shared" si="0"/>
        <v>0</v>
      </c>
    </row>
    <row r="16" spans="1:7">
      <c r="A16" s="79" t="s">
        <v>78</v>
      </c>
      <c r="B16" s="80"/>
      <c r="C16" s="80"/>
      <c r="D16" s="80"/>
      <c r="E16" s="80"/>
      <c r="F16" s="80"/>
      <c r="G16" s="82">
        <f t="shared" si="0"/>
        <v>0</v>
      </c>
    </row>
    <row r="17" spans="1:7">
      <c r="A17" s="79" t="s">
        <v>79</v>
      </c>
      <c r="B17" s="80"/>
      <c r="C17" s="80"/>
      <c r="D17" s="80"/>
      <c r="E17" s="80"/>
      <c r="F17" s="80"/>
      <c r="G17" s="82">
        <f t="shared" si="0"/>
        <v>0</v>
      </c>
    </row>
    <row r="18" spans="1:7">
      <c r="A18" s="79" t="s">
        <v>80</v>
      </c>
      <c r="B18" s="80"/>
      <c r="C18" s="80"/>
      <c r="D18" s="80"/>
      <c r="E18" s="80"/>
      <c r="F18" s="80"/>
      <c r="G18" s="82">
        <f t="shared" si="0"/>
        <v>0</v>
      </c>
    </row>
    <row r="19" spans="1:7">
      <c r="A19" s="79" t="s">
        <v>81</v>
      </c>
      <c r="B19" s="80"/>
      <c r="C19" s="80"/>
      <c r="D19" s="80"/>
      <c r="E19" s="80"/>
      <c r="F19" s="80"/>
      <c r="G19" s="82">
        <f t="shared" si="0"/>
        <v>0</v>
      </c>
    </row>
    <row r="20" spans="1:7">
      <c r="A20" s="79" t="s">
        <v>82</v>
      </c>
      <c r="B20" s="80"/>
      <c r="C20" s="80"/>
      <c r="D20" s="80"/>
      <c r="E20" s="80"/>
      <c r="F20" s="80"/>
      <c r="G20" s="82">
        <f t="shared" si="0"/>
        <v>0</v>
      </c>
    </row>
    <row r="21" spans="1:7">
      <c r="A21" s="79" t="s">
        <v>83</v>
      </c>
      <c r="B21" s="80"/>
      <c r="C21" s="80"/>
      <c r="D21" s="80"/>
      <c r="E21" s="80"/>
      <c r="F21" s="80"/>
      <c r="G21" s="82">
        <f t="shared" si="0"/>
        <v>0</v>
      </c>
    </row>
    <row r="22" spans="1:7">
      <c r="A22" s="79" t="s">
        <v>84</v>
      </c>
      <c r="B22" s="80"/>
      <c r="C22" s="80"/>
      <c r="D22" s="80"/>
      <c r="E22" s="80"/>
      <c r="F22" s="80"/>
      <c r="G22" s="82">
        <f t="shared" si="0"/>
        <v>0</v>
      </c>
    </row>
    <row r="23" spans="1:7">
      <c r="A23" s="79" t="s">
        <v>85</v>
      </c>
      <c r="B23" s="80"/>
      <c r="C23" s="80"/>
      <c r="D23" s="80"/>
      <c r="E23" s="80"/>
      <c r="F23" s="80"/>
      <c r="G23" s="82">
        <f t="shared" si="0"/>
        <v>0</v>
      </c>
    </row>
    <row r="24" spans="1:7">
      <c r="A24" s="79" t="s">
        <v>5</v>
      </c>
      <c r="B24" s="80"/>
      <c r="C24" s="80"/>
      <c r="D24" s="80"/>
      <c r="E24" s="80"/>
      <c r="F24" s="80"/>
      <c r="G24" s="82">
        <f t="shared" si="0"/>
        <v>0</v>
      </c>
    </row>
    <row r="25" spans="1:7">
      <c r="A25" s="79" t="s">
        <v>86</v>
      </c>
      <c r="B25" s="80">
        <v>1329026.6533333333</v>
      </c>
      <c r="C25" s="80">
        <v>1423907</v>
      </c>
      <c r="D25" s="80">
        <v>1463695</v>
      </c>
      <c r="E25" s="80">
        <v>1532593.8346433912</v>
      </c>
      <c r="F25" s="80"/>
      <c r="G25" s="82">
        <f t="shared" si="0"/>
        <v>1532593.8346433912</v>
      </c>
    </row>
    <row r="26" spans="1:7">
      <c r="A26" s="79" t="s">
        <v>87</v>
      </c>
      <c r="B26" s="80"/>
      <c r="C26" s="80"/>
      <c r="D26" s="80"/>
      <c r="E26" s="80"/>
      <c r="F26" s="80"/>
      <c r="G26" s="82">
        <f t="shared" si="0"/>
        <v>0</v>
      </c>
    </row>
    <row r="27" spans="1:7">
      <c r="A27" s="79" t="s">
        <v>88</v>
      </c>
      <c r="B27" s="80"/>
      <c r="C27" s="80"/>
      <c r="D27" s="80"/>
      <c r="E27" s="80"/>
      <c r="F27" s="80"/>
      <c r="G27" s="82">
        <f t="shared" si="0"/>
        <v>0</v>
      </c>
    </row>
    <row r="28" spans="1:7">
      <c r="A28" s="79" t="s">
        <v>89</v>
      </c>
      <c r="B28" s="80"/>
      <c r="C28" s="80"/>
      <c r="D28" s="80"/>
      <c r="E28" s="80"/>
      <c r="F28" s="80"/>
      <c r="G28" s="82">
        <f t="shared" si="0"/>
        <v>0</v>
      </c>
    </row>
    <row r="29" spans="1:7">
      <c r="A29" s="79" t="s">
        <v>90</v>
      </c>
      <c r="B29" s="80"/>
      <c r="C29" s="80"/>
      <c r="D29" s="80"/>
      <c r="E29" s="80"/>
      <c r="F29" s="80"/>
      <c r="G29" s="82">
        <f t="shared" si="0"/>
        <v>0</v>
      </c>
    </row>
    <row r="30" spans="1:7">
      <c r="A30" s="148" t="s">
        <v>91</v>
      </c>
      <c r="B30" s="149"/>
      <c r="C30" s="149"/>
      <c r="D30" s="149"/>
      <c r="E30" s="149"/>
      <c r="F30" s="149"/>
      <c r="G30" s="150"/>
    </row>
    <row r="31" spans="1:7">
      <c r="A31" s="83" t="s">
        <v>92</v>
      </c>
      <c r="B31" s="80"/>
      <c r="C31" s="80"/>
      <c r="D31" s="82"/>
      <c r="E31" s="82"/>
      <c r="F31" s="82"/>
      <c r="G31" s="82">
        <f t="shared" si="0"/>
        <v>0</v>
      </c>
    </row>
    <row r="32" spans="1:7">
      <c r="A32" s="83" t="s">
        <v>93</v>
      </c>
      <c r="B32" s="80"/>
      <c r="C32" s="80"/>
      <c r="D32" s="82"/>
      <c r="E32" s="82"/>
      <c r="F32" s="82"/>
      <c r="G32" s="82">
        <f t="shared" si="0"/>
        <v>0</v>
      </c>
    </row>
    <row r="33" spans="1:7">
      <c r="A33" s="67" t="s">
        <v>94</v>
      </c>
      <c r="B33" s="70">
        <f t="shared" ref="B33:G33" si="1">SUM(B11:B32)</f>
        <v>5261680.6533333333</v>
      </c>
      <c r="C33" s="70">
        <f t="shared" si="1"/>
        <v>5433483</v>
      </c>
      <c r="D33" s="70">
        <f t="shared" si="1"/>
        <v>5551758</v>
      </c>
      <c r="E33" s="70">
        <f t="shared" si="1"/>
        <v>5652092.584643391</v>
      </c>
      <c r="F33" s="70">
        <f t="shared" si="1"/>
        <v>0</v>
      </c>
      <c r="G33" s="70">
        <f t="shared" si="1"/>
        <v>5652092.584643391</v>
      </c>
    </row>
    <row r="34" spans="1:7" ht="6" customHeight="1">
      <c r="A34" s="84"/>
      <c r="B34" s="85"/>
      <c r="C34" s="85"/>
      <c r="D34" s="86"/>
      <c r="E34" s="86"/>
      <c r="F34" s="86"/>
      <c r="G34" s="86"/>
    </row>
    <row r="35" spans="1:7">
      <c r="A35" s="76" t="s">
        <v>95</v>
      </c>
      <c r="B35" s="80"/>
      <c r="C35" s="80"/>
      <c r="D35" s="82"/>
      <c r="E35" s="82"/>
      <c r="F35" s="82"/>
      <c r="G35" s="82"/>
    </row>
    <row r="36" spans="1:7">
      <c r="A36" s="152" t="s">
        <v>7</v>
      </c>
      <c r="B36" s="153"/>
      <c r="C36" s="153"/>
      <c r="D36" s="153"/>
      <c r="E36" s="153"/>
      <c r="F36" s="153"/>
      <c r="G36" s="154"/>
    </row>
    <row r="37" spans="1:7">
      <c r="A37" s="79" t="s">
        <v>96</v>
      </c>
      <c r="B37" s="80">
        <v>589201.81000000006</v>
      </c>
      <c r="C37" s="80">
        <v>572134.43999999994</v>
      </c>
      <c r="D37" s="80">
        <v>700523.60347775999</v>
      </c>
      <c r="E37" s="80">
        <v>854610.38406000007</v>
      </c>
      <c r="F37" s="80"/>
      <c r="G37" s="82">
        <f t="shared" ref="G37:G66" si="2">E37+F37</f>
        <v>854610.38406000007</v>
      </c>
    </row>
    <row r="38" spans="1:7">
      <c r="A38" s="79" t="s">
        <v>97</v>
      </c>
      <c r="B38" s="80">
        <v>23955</v>
      </c>
      <c r="C38" s="80">
        <v>16927.87</v>
      </c>
      <c r="D38" s="80">
        <v>24010</v>
      </c>
      <c r="E38" s="80">
        <v>24010</v>
      </c>
      <c r="F38" s="80"/>
      <c r="G38" s="82">
        <f t="shared" si="2"/>
        <v>24010</v>
      </c>
    </row>
    <row r="39" spans="1:7">
      <c r="A39" s="79" t="s">
        <v>98</v>
      </c>
      <c r="B39" s="80">
        <v>175646.15</v>
      </c>
      <c r="C39" s="80">
        <v>182638.31</v>
      </c>
      <c r="D39" s="80">
        <v>209767.55311288318</v>
      </c>
      <c r="E39" s="80">
        <v>267171.42673980002</v>
      </c>
      <c r="F39" s="80"/>
      <c r="G39" s="82">
        <f t="shared" si="2"/>
        <v>267171.42673980002</v>
      </c>
    </row>
    <row r="40" spans="1:7">
      <c r="A40" s="79" t="s">
        <v>99</v>
      </c>
      <c r="B40" s="80"/>
      <c r="C40" s="80"/>
      <c r="D40" s="80"/>
      <c r="E40" s="80"/>
      <c r="F40" s="80"/>
      <c r="G40" s="82">
        <f t="shared" si="2"/>
        <v>0</v>
      </c>
    </row>
    <row r="41" spans="1:7">
      <c r="A41" s="148" t="s">
        <v>6</v>
      </c>
      <c r="B41" s="149"/>
      <c r="C41" s="149"/>
      <c r="D41" s="149"/>
      <c r="E41" s="149"/>
      <c r="F41" s="149"/>
      <c r="G41" s="150"/>
    </row>
    <row r="42" spans="1:7">
      <c r="A42" s="79" t="s">
        <v>100</v>
      </c>
      <c r="B42" s="80">
        <v>4754.58</v>
      </c>
      <c r="C42" s="80">
        <v>4862.2</v>
      </c>
      <c r="D42" s="80">
        <v>7500</v>
      </c>
      <c r="E42" s="80">
        <v>8500</v>
      </c>
      <c r="F42" s="80"/>
      <c r="G42" s="82">
        <f t="shared" si="2"/>
        <v>8500</v>
      </c>
    </row>
    <row r="43" spans="1:7">
      <c r="A43" s="79" t="s">
        <v>101</v>
      </c>
      <c r="B43" s="80"/>
      <c r="C43" s="80"/>
      <c r="D43" s="80"/>
      <c r="E43" s="80"/>
      <c r="F43" s="80"/>
      <c r="G43" s="82">
        <f t="shared" si="2"/>
        <v>0</v>
      </c>
    </row>
    <row r="44" spans="1:7">
      <c r="A44" s="148" t="s">
        <v>102</v>
      </c>
      <c r="B44" s="149"/>
      <c r="C44" s="149"/>
      <c r="D44" s="149"/>
      <c r="E44" s="149"/>
      <c r="F44" s="149"/>
      <c r="G44" s="150"/>
    </row>
    <row r="45" spans="1:7">
      <c r="A45" s="79" t="s">
        <v>103</v>
      </c>
      <c r="B45" s="80"/>
      <c r="C45" s="80"/>
      <c r="D45" s="80"/>
      <c r="E45" s="80"/>
      <c r="F45" s="80"/>
      <c r="G45" s="82">
        <f t="shared" si="2"/>
        <v>0</v>
      </c>
    </row>
    <row r="46" spans="1:7">
      <c r="A46" s="79" t="s">
        <v>104</v>
      </c>
      <c r="B46" s="80">
        <v>41853</v>
      </c>
      <c r="C46" s="80">
        <v>34444.35</v>
      </c>
      <c r="D46" s="80">
        <v>65050.400000000001</v>
      </c>
      <c r="E46" s="80">
        <v>66400</v>
      </c>
      <c r="F46" s="80"/>
      <c r="G46" s="82">
        <f t="shared" si="2"/>
        <v>66400</v>
      </c>
    </row>
    <row r="47" spans="1:7">
      <c r="A47" s="79" t="s">
        <v>105</v>
      </c>
      <c r="B47" s="80">
        <v>17632</v>
      </c>
      <c r="C47" s="80">
        <f>18233.21</f>
        <v>18233.21</v>
      </c>
      <c r="D47" s="80">
        <v>24500</v>
      </c>
      <c r="E47" s="80">
        <v>27517.452835145599</v>
      </c>
      <c r="F47" s="80"/>
      <c r="G47" s="82">
        <f t="shared" si="2"/>
        <v>27517.452835145599</v>
      </c>
    </row>
    <row r="48" spans="1:7">
      <c r="A48" s="79" t="s">
        <v>3</v>
      </c>
      <c r="B48" s="80">
        <v>4059</v>
      </c>
      <c r="C48" s="80">
        <v>4333.91</v>
      </c>
      <c r="D48" s="80">
        <v>5920</v>
      </c>
      <c r="E48" s="80">
        <v>6414.0391565430473</v>
      </c>
      <c r="F48" s="80"/>
      <c r="G48" s="82">
        <f t="shared" si="2"/>
        <v>6414.0391565430473</v>
      </c>
    </row>
    <row r="49" spans="1:7">
      <c r="A49" s="79" t="s">
        <v>106</v>
      </c>
      <c r="B49" s="80">
        <v>29814</v>
      </c>
      <c r="C49" s="80">
        <v>30000</v>
      </c>
      <c r="D49" s="80">
        <v>31278</v>
      </c>
      <c r="E49" s="80">
        <v>32678</v>
      </c>
      <c r="F49" s="80"/>
      <c r="G49" s="82">
        <f t="shared" si="2"/>
        <v>32678</v>
      </c>
    </row>
    <row r="50" spans="1:7">
      <c r="A50" s="79" t="s">
        <v>107</v>
      </c>
      <c r="B50" s="80"/>
      <c r="C50" s="80"/>
      <c r="D50" s="80"/>
      <c r="E50" s="80"/>
      <c r="F50" s="80"/>
      <c r="G50" s="82">
        <f t="shared" si="2"/>
        <v>0</v>
      </c>
    </row>
    <row r="51" spans="1:7">
      <c r="A51" s="79" t="s">
        <v>108</v>
      </c>
      <c r="B51" s="80"/>
      <c r="C51" s="80">
        <v>22110.23</v>
      </c>
      <c r="D51" s="80"/>
      <c r="E51" s="80"/>
      <c r="F51" s="80"/>
      <c r="G51" s="82">
        <f t="shared" si="2"/>
        <v>0</v>
      </c>
    </row>
    <row r="52" spans="1:7">
      <c r="A52" s="79" t="s">
        <v>109</v>
      </c>
      <c r="B52" s="80"/>
      <c r="C52" s="80"/>
      <c r="D52" s="80">
        <v>20438.400000000001</v>
      </c>
      <c r="E52" s="80">
        <v>21088</v>
      </c>
      <c r="F52" s="80"/>
      <c r="G52" s="82">
        <f t="shared" si="2"/>
        <v>21088</v>
      </c>
    </row>
    <row r="53" spans="1:7">
      <c r="A53" s="79" t="s">
        <v>110</v>
      </c>
      <c r="B53" s="80"/>
      <c r="C53" s="80"/>
      <c r="D53" s="80"/>
      <c r="E53" s="80"/>
      <c r="F53" s="80"/>
      <c r="G53" s="82">
        <f t="shared" si="2"/>
        <v>0</v>
      </c>
    </row>
    <row r="54" spans="1:7">
      <c r="A54" s="79" t="s">
        <v>111</v>
      </c>
      <c r="B54" s="80"/>
      <c r="C54" s="80">
        <v>11590.29</v>
      </c>
      <c r="D54" s="80"/>
      <c r="E54" s="80"/>
      <c r="F54" s="80"/>
      <c r="G54" s="82">
        <f t="shared" si="2"/>
        <v>0</v>
      </c>
    </row>
    <row r="55" spans="1:7">
      <c r="A55" s="79" t="s">
        <v>0</v>
      </c>
      <c r="B55" s="80">
        <v>3656832</v>
      </c>
      <c r="C55" s="80">
        <v>3611564.26</v>
      </c>
      <c r="D55" s="80">
        <v>4351398</v>
      </c>
      <c r="E55" s="80">
        <v>4166023.2006333335</v>
      </c>
      <c r="F55" s="80"/>
      <c r="G55" s="82">
        <f t="shared" si="2"/>
        <v>4166023.2006333335</v>
      </c>
    </row>
    <row r="56" spans="1:7">
      <c r="A56" s="79" t="s">
        <v>112</v>
      </c>
      <c r="B56" s="80">
        <v>6563</v>
      </c>
      <c r="C56" s="80">
        <v>7283.53</v>
      </c>
      <c r="D56" s="80">
        <v>7528</v>
      </c>
      <c r="E56" s="80">
        <v>8328.2736000000004</v>
      </c>
      <c r="F56" s="80"/>
      <c r="G56" s="82">
        <f t="shared" si="2"/>
        <v>8328.2736000000004</v>
      </c>
    </row>
    <row r="57" spans="1:7">
      <c r="A57" s="79" t="s">
        <v>113</v>
      </c>
      <c r="B57" s="80"/>
      <c r="C57" s="80"/>
      <c r="D57" s="80"/>
      <c r="E57" s="80"/>
      <c r="F57" s="80"/>
      <c r="G57" s="82">
        <f t="shared" si="2"/>
        <v>0</v>
      </c>
    </row>
    <row r="58" spans="1:7">
      <c r="A58" s="79" t="s">
        <v>114</v>
      </c>
      <c r="B58" s="80">
        <v>222243</v>
      </c>
      <c r="C58" s="80">
        <f>453.88+27+11141.01+2391.43+201119.07</f>
        <v>215132.39</v>
      </c>
      <c r="D58" s="80">
        <v>230926</v>
      </c>
      <c r="E58" s="80">
        <v>229197.01525438952</v>
      </c>
      <c r="F58" s="80"/>
      <c r="G58" s="82">
        <f t="shared" si="2"/>
        <v>229197.01525438952</v>
      </c>
    </row>
    <row r="59" spans="1:7">
      <c r="A59" s="79" t="s">
        <v>115</v>
      </c>
      <c r="B59" s="80"/>
      <c r="C59" s="80"/>
      <c r="D59" s="80"/>
      <c r="E59" s="80"/>
      <c r="F59" s="80"/>
      <c r="G59" s="82">
        <f t="shared" si="2"/>
        <v>0</v>
      </c>
    </row>
    <row r="60" spans="1:7">
      <c r="A60" s="148" t="s">
        <v>116</v>
      </c>
      <c r="B60" s="149"/>
      <c r="C60" s="149"/>
      <c r="D60" s="149"/>
      <c r="E60" s="149"/>
      <c r="F60" s="149"/>
      <c r="G60" s="150"/>
    </row>
    <row r="61" spans="1:7">
      <c r="A61" s="79" t="s">
        <v>117</v>
      </c>
      <c r="B61" s="80"/>
      <c r="C61" s="80"/>
      <c r="D61" s="80"/>
      <c r="E61" s="80"/>
      <c r="F61" s="80"/>
      <c r="G61" s="82">
        <f t="shared" si="2"/>
        <v>0</v>
      </c>
    </row>
    <row r="62" spans="1:7">
      <c r="A62" s="79" t="s">
        <v>118</v>
      </c>
      <c r="B62" s="80"/>
      <c r="C62" s="80"/>
      <c r="D62" s="80"/>
      <c r="E62" s="80"/>
      <c r="F62" s="80"/>
      <c r="G62" s="82">
        <f t="shared" si="2"/>
        <v>0</v>
      </c>
    </row>
    <row r="63" spans="1:7">
      <c r="A63" s="79" t="s">
        <v>119</v>
      </c>
      <c r="B63" s="80"/>
      <c r="C63" s="80"/>
      <c r="D63" s="80"/>
      <c r="E63" s="80"/>
      <c r="F63" s="80"/>
      <c r="G63" s="82">
        <f t="shared" si="2"/>
        <v>0</v>
      </c>
    </row>
    <row r="64" spans="1:7">
      <c r="A64" s="79" t="s">
        <v>120</v>
      </c>
      <c r="B64" s="80"/>
      <c r="C64" s="80"/>
      <c r="D64" s="80"/>
      <c r="E64" s="80"/>
      <c r="F64" s="80"/>
      <c r="G64" s="82">
        <f t="shared" si="2"/>
        <v>0</v>
      </c>
    </row>
    <row r="65" spans="1:7">
      <c r="A65" s="79" t="s">
        <v>121</v>
      </c>
      <c r="B65" s="80"/>
      <c r="C65" s="80"/>
      <c r="D65" s="80"/>
      <c r="E65" s="80"/>
      <c r="F65" s="80"/>
      <c r="G65" s="82">
        <f t="shared" si="2"/>
        <v>0</v>
      </c>
    </row>
    <row r="66" spans="1:7">
      <c r="A66" s="79" t="s">
        <v>122</v>
      </c>
      <c r="B66" s="80"/>
      <c r="C66" s="80"/>
      <c r="D66" s="80"/>
      <c r="E66" s="80"/>
      <c r="F66" s="80"/>
      <c r="G66" s="82">
        <f t="shared" si="2"/>
        <v>0</v>
      </c>
    </row>
    <row r="67" spans="1:7">
      <c r="A67" s="87" t="s">
        <v>1</v>
      </c>
      <c r="B67" s="70">
        <f>SUM(B37:B66)</f>
        <v>4772553.54</v>
      </c>
      <c r="C67" s="70">
        <f>SUM(C37:C66)</f>
        <v>4731254.9899999993</v>
      </c>
      <c r="D67" s="70">
        <f t="shared" ref="D67:G67" si="3">SUM(D37:D66)</f>
        <v>5678839.9565906432</v>
      </c>
      <c r="E67" s="70">
        <f t="shared" si="3"/>
        <v>5711937.7922792118</v>
      </c>
      <c r="F67" s="70">
        <f t="shared" si="3"/>
        <v>0</v>
      </c>
      <c r="G67" s="70">
        <f t="shared" si="3"/>
        <v>5711937.7922792118</v>
      </c>
    </row>
    <row r="68" spans="1:7" ht="6" customHeight="1" thickBot="1">
      <c r="A68" s="88"/>
      <c r="B68" s="89"/>
      <c r="C68" s="89"/>
      <c r="D68" s="90"/>
      <c r="E68" s="90"/>
      <c r="F68" s="90"/>
      <c r="G68" s="90"/>
    </row>
    <row r="69" spans="1:7">
      <c r="A69" s="91" t="s">
        <v>123</v>
      </c>
      <c r="B69" s="92"/>
      <c r="C69" s="92">
        <v>1187654</v>
      </c>
      <c r="D69" s="92">
        <f>C72</f>
        <v>1744426.0100000007</v>
      </c>
      <c r="E69" s="92">
        <f t="shared" ref="E69" si="4">D72</f>
        <v>441926.05340935756</v>
      </c>
      <c r="F69" s="92"/>
      <c r="G69" s="92">
        <f>E69</f>
        <v>441926.05340935756</v>
      </c>
    </row>
    <row r="70" spans="1:7">
      <c r="A70" s="93" t="s">
        <v>124</v>
      </c>
      <c r="B70" s="94"/>
      <c r="C70" s="94">
        <f>C33-C67</f>
        <v>702228.01000000071</v>
      </c>
      <c r="D70" s="94">
        <f t="shared" ref="D70:G70" si="5">D33-D67</f>
        <v>-127081.95659064315</v>
      </c>
      <c r="E70" s="94">
        <f t="shared" si="5"/>
        <v>-59845.207635820843</v>
      </c>
      <c r="F70" s="94">
        <f t="shared" si="5"/>
        <v>0</v>
      </c>
      <c r="G70" s="94">
        <f t="shared" si="5"/>
        <v>-59845.207635820843</v>
      </c>
    </row>
    <row r="71" spans="1:7" ht="13.5" thickBot="1">
      <c r="A71" s="95" t="s">
        <v>125</v>
      </c>
      <c r="B71" s="96"/>
      <c r="C71" s="96">
        <v>-145456</v>
      </c>
      <c r="D71" s="96">
        <f>-609000-616418+50000</f>
        <v>-1175418</v>
      </c>
      <c r="E71" s="96">
        <v>-72500</v>
      </c>
      <c r="F71" s="96"/>
      <c r="G71" s="96">
        <v>-72500</v>
      </c>
    </row>
    <row r="72" spans="1:7" ht="13.15" customHeight="1" thickBot="1">
      <c r="A72" s="97" t="s">
        <v>126</v>
      </c>
      <c r="B72" s="98">
        <f>+B71+B70+B69</f>
        <v>0</v>
      </c>
      <c r="C72" s="98">
        <f>+C71+C70+C69</f>
        <v>1744426.0100000007</v>
      </c>
      <c r="D72" s="98">
        <f t="shared" ref="D72:G72" si="6">+D71+D70+D69</f>
        <v>441926.05340935756</v>
      </c>
      <c r="E72" s="98">
        <f t="shared" si="6"/>
        <v>309580.84577353671</v>
      </c>
      <c r="F72" s="98">
        <f t="shared" si="6"/>
        <v>0</v>
      </c>
      <c r="G72" s="98">
        <f t="shared" si="6"/>
        <v>309580.84577353671</v>
      </c>
    </row>
    <row r="73" spans="1:7" ht="6" customHeight="1">
      <c r="B73" s="99"/>
      <c r="C73" s="99"/>
      <c r="D73" s="99"/>
      <c r="E73" s="99"/>
      <c r="F73" s="99"/>
      <c r="G73" s="99"/>
    </row>
    <row r="74" spans="1:7">
      <c r="A74" s="100" t="s">
        <v>127</v>
      </c>
      <c r="B74" s="99"/>
      <c r="C74" s="99"/>
      <c r="D74" s="99"/>
      <c r="E74" s="99"/>
      <c r="F74" s="99"/>
      <c r="G74" s="99"/>
    </row>
    <row r="75" spans="1:7" ht="6" customHeight="1" thickBot="1">
      <c r="B75" s="99"/>
      <c r="C75" s="99"/>
      <c r="D75" s="99"/>
      <c r="E75" s="99"/>
      <c r="F75" s="99"/>
      <c r="G75" s="99"/>
    </row>
    <row r="76" spans="1:7" ht="13.15" customHeight="1">
      <c r="A76" s="91" t="s">
        <v>128</v>
      </c>
      <c r="B76" s="92"/>
      <c r="C76" s="92">
        <v>581196</v>
      </c>
      <c r="D76" s="92">
        <f>C76+74560.28-289000</f>
        <v>366756.28</v>
      </c>
      <c r="E76" s="92">
        <f>D76+74560-72500</f>
        <v>368816.28</v>
      </c>
      <c r="F76" s="92"/>
      <c r="G76" s="92">
        <f>E76</f>
        <v>368816.28</v>
      </c>
    </row>
    <row r="77" spans="1:7" ht="13.15" customHeight="1">
      <c r="A77" s="101" t="s">
        <v>129</v>
      </c>
      <c r="B77" s="102"/>
      <c r="C77" s="102"/>
      <c r="D77" s="102"/>
      <c r="E77" s="102"/>
      <c r="F77" s="102"/>
      <c r="G77" s="102"/>
    </row>
    <row r="78" spans="1:7" ht="26.25" thickBot="1">
      <c r="A78" s="103" t="s">
        <v>130</v>
      </c>
      <c r="B78" s="96"/>
      <c r="C78" s="96">
        <f>616418+546812</f>
        <v>1163230</v>
      </c>
      <c r="D78" s="96">
        <f>C78+D70-270000-74560-616418-1</f>
        <v>75169.043409356847</v>
      </c>
      <c r="E78" s="96">
        <f>D78+E70+0-74560</f>
        <v>-59236.164226463996</v>
      </c>
      <c r="F78" s="96"/>
      <c r="G78" s="96">
        <f>E78</f>
        <v>-59236.164226463996</v>
      </c>
    </row>
    <row r="79" spans="1:7" ht="13.15" customHeight="1" thickBot="1">
      <c r="A79" s="97" t="s">
        <v>131</v>
      </c>
      <c r="B79" s="98">
        <f t="shared" ref="B79:G79" si="7">SUM(B76:B78)</f>
        <v>0</v>
      </c>
      <c r="C79" s="98">
        <f t="shared" si="7"/>
        <v>1744426</v>
      </c>
      <c r="D79" s="98">
        <f t="shared" si="7"/>
        <v>441925.32340935688</v>
      </c>
      <c r="E79" s="98">
        <f t="shared" si="7"/>
        <v>309580.11577353603</v>
      </c>
      <c r="F79" s="98">
        <f t="shared" si="7"/>
        <v>0</v>
      </c>
      <c r="G79" s="98">
        <f t="shared" si="7"/>
        <v>309580.11577353603</v>
      </c>
    </row>
    <row r="80" spans="1:7" ht="13.15" customHeight="1"/>
    <row r="81" spans="3:4" ht="13.15" customHeight="1">
      <c r="C81" s="104"/>
    </row>
    <row r="82" spans="3:4" ht="13.15" customHeight="1">
      <c r="C82" s="105"/>
    </row>
    <row r="83" spans="3:4" ht="13.15" customHeight="1">
      <c r="D83" s="105"/>
    </row>
    <row r="84" spans="3:4" ht="13.15" customHeight="1"/>
    <row r="85" spans="3:4" ht="13.15" customHeight="1"/>
    <row r="86" spans="3:4" ht="13.15" customHeight="1"/>
    <row r="87" spans="3:4" ht="13.15" customHeight="1"/>
    <row r="88" spans="3:4" ht="13.15" customHeight="1"/>
    <row r="89" spans="3:4" ht="13.15" customHeight="1"/>
    <row r="90" spans="3:4" ht="13.15" customHeight="1"/>
    <row r="91" spans="3:4" ht="13.15" customHeight="1"/>
    <row r="92" spans="3:4" ht="13.15" customHeight="1"/>
    <row r="93" spans="3:4" ht="13.15" customHeight="1"/>
    <row r="94" spans="3:4" ht="13.15" customHeight="1"/>
    <row r="95" spans="3:4" ht="13.15" customHeight="1"/>
    <row r="96" spans="3:4"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row r="138" ht="13.15" customHeight="1"/>
    <row r="139" ht="13.15" customHeight="1"/>
    <row r="140" ht="13.15" customHeight="1"/>
    <row r="141" ht="13.15" customHeight="1"/>
    <row r="142" ht="13.15" customHeight="1"/>
    <row r="143" ht="13.15" customHeight="1"/>
    <row r="144" ht="13.15" customHeight="1"/>
    <row r="145" ht="13.15" customHeight="1"/>
    <row r="146" ht="13.15" customHeight="1"/>
    <row r="147" ht="13.15" customHeight="1"/>
    <row r="148" ht="13.15" customHeight="1"/>
    <row r="149" ht="13.15" customHeight="1"/>
    <row r="150" ht="13.15" customHeight="1"/>
    <row r="151" ht="13.15" customHeight="1"/>
    <row r="152" ht="13.15" customHeight="1"/>
    <row r="153" ht="13.15" customHeight="1"/>
    <row r="154" ht="13.15" customHeight="1"/>
    <row r="155" ht="13.15" customHeight="1"/>
    <row r="156" ht="13.15" customHeight="1"/>
    <row r="157" ht="13.15" customHeight="1"/>
    <row r="158" ht="13.15" customHeight="1"/>
    <row r="159" ht="13.15" customHeight="1"/>
    <row r="160" ht="13.15" customHeight="1"/>
    <row r="161" ht="13.15" customHeight="1"/>
    <row r="162" ht="13.15" customHeight="1"/>
    <row r="163" ht="13.15" customHeight="1"/>
    <row r="164" ht="13.15" customHeight="1"/>
    <row r="165" ht="13.15" customHeight="1"/>
    <row r="166" ht="13.15" customHeight="1"/>
    <row r="167" ht="13.15" customHeight="1"/>
    <row r="168" ht="13.15" customHeight="1"/>
    <row r="169" ht="13.15" customHeight="1"/>
    <row r="170" ht="13.15" customHeight="1"/>
    <row r="171" ht="13.15" customHeight="1"/>
    <row r="172" ht="13.15" customHeight="1"/>
    <row r="173" ht="13.15" customHeight="1"/>
    <row r="174" ht="13.15" customHeight="1"/>
    <row r="175" ht="13.15" customHeight="1"/>
    <row r="176" ht="13.15" customHeight="1"/>
    <row r="177" ht="13.15" customHeight="1"/>
    <row r="178" ht="13.15" customHeight="1"/>
    <row r="179" ht="13.15" customHeight="1"/>
    <row r="180" ht="13.15" customHeight="1"/>
    <row r="181" ht="13.15" customHeight="1"/>
    <row r="182" ht="13.15" customHeight="1"/>
    <row r="183" ht="13.15" customHeight="1"/>
    <row r="184" ht="13.15" customHeight="1"/>
    <row r="185" ht="13.15" customHeight="1"/>
    <row r="186" ht="13.15" customHeight="1"/>
    <row r="187" ht="13.15" customHeight="1"/>
    <row r="188" ht="13.15" customHeight="1"/>
    <row r="189" ht="13.15" customHeight="1"/>
    <row r="190" ht="13.15" customHeight="1"/>
    <row r="191" ht="13.15" customHeight="1"/>
    <row r="192" ht="13.15" customHeight="1"/>
    <row r="193" ht="13.15" customHeight="1"/>
    <row r="194" ht="13.15" customHeight="1"/>
  </sheetData>
  <mergeCells count="12">
    <mergeCell ref="A60:G60"/>
    <mergeCell ref="A1:G1"/>
    <mergeCell ref="A2:G2"/>
    <mergeCell ref="A3:G3"/>
    <mergeCell ref="A4:G4"/>
    <mergeCell ref="A6:G6"/>
    <mergeCell ref="A10:G10"/>
    <mergeCell ref="A14:G14"/>
    <mergeCell ref="A30:G30"/>
    <mergeCell ref="A36:G36"/>
    <mergeCell ref="A41:G41"/>
    <mergeCell ref="A44:G44"/>
  </mergeCells>
  <printOptions horizontalCentered="1"/>
  <pageMargins left="0.2" right="0.2" top="0.2" bottom="0.2"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 Projections</vt:lpstr>
      <vt:lpstr>Financial Data</vt:lpstr>
      <vt:lpstr>'Financial Data'!Print_Area</vt:lpstr>
      <vt:lpstr>'Revenue Projections'!Print_Area</vt:lpstr>
      <vt:lpstr>Summary!Print_Area</vt:lpstr>
      <vt:lpstr>'Financial Data'!Print_Titles</vt:lpstr>
      <vt:lpstr>'Revenue Projections'!Print_Titles</vt:lpstr>
      <vt:lpstr>Summary!Print_Titles</vt:lpstr>
    </vt:vector>
  </TitlesOfParts>
  <Company>University System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Board of Regents</dc:creator>
  <cp:lastModifiedBy>Lynch, Isabel C</cp:lastModifiedBy>
  <cp:lastPrinted>2019-10-30T12:26:28Z</cp:lastPrinted>
  <dcterms:created xsi:type="dcterms:W3CDTF">1997-11-19T09:45:05Z</dcterms:created>
  <dcterms:modified xsi:type="dcterms:W3CDTF">2019-10-30T20:52:28Z</dcterms:modified>
</cp:coreProperties>
</file>